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a soat KP bao cao BGD\"/>
    </mc:Choice>
  </mc:AlternateContent>
  <bookViews>
    <workbookView xWindow="810" yWindow="-120" windowWidth="19800" windowHeight="11760"/>
  </bookViews>
  <sheets>
    <sheet name="Tổng hợp" sheetId="1" r:id="rId1"/>
    <sheet name="Chi tiết VPS" sheetId="2" r:id="rId2"/>
    <sheet name="Chi tiết Trung Tam"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H10" i="2"/>
  <c r="G10" i="2"/>
  <c r="C10" i="2"/>
  <c r="E10" i="2"/>
  <c r="E16" i="1"/>
  <c r="F16" i="1"/>
  <c r="G16" i="1"/>
  <c r="H16" i="1"/>
  <c r="D16" i="1"/>
  <c r="F17" i="1"/>
  <c r="G17" i="1"/>
  <c r="H17" i="1"/>
  <c r="C17" i="1"/>
  <c r="C16" i="1" s="1"/>
  <c r="C25" i="2"/>
  <c r="E17" i="1"/>
  <c r="D17" i="1"/>
  <c r="E18" i="1"/>
  <c r="D18" i="1"/>
  <c r="C20" i="1"/>
  <c r="H20" i="1" s="1"/>
  <c r="E19" i="1"/>
  <c r="C19" i="1"/>
  <c r="H19" i="1" s="1"/>
  <c r="H18" i="1" s="1"/>
  <c r="G18" i="1"/>
  <c r="H10" i="1"/>
  <c r="G10" i="1"/>
  <c r="C11" i="1"/>
  <c r="C12" i="1"/>
  <c r="C13" i="1"/>
  <c r="C14" i="1"/>
  <c r="C10" i="1"/>
  <c r="E10" i="1"/>
  <c r="H18" i="2"/>
  <c r="G18" i="2"/>
  <c r="H19" i="2"/>
  <c r="C18" i="1" l="1"/>
  <c r="E19" i="2" l="1"/>
  <c r="C19" i="2" s="1"/>
  <c r="D21" i="2"/>
  <c r="E18" i="2"/>
  <c r="D18" i="2"/>
  <c r="C20" i="2"/>
  <c r="H20" i="2" s="1"/>
  <c r="C18" i="2" l="1"/>
  <c r="D30" i="1"/>
  <c r="E30" i="1"/>
  <c r="F30" i="1"/>
  <c r="G30" i="1"/>
  <c r="C30" i="1"/>
  <c r="H36" i="1"/>
  <c r="H37" i="1"/>
  <c r="H38" i="1"/>
  <c r="H31" i="1"/>
  <c r="H30" i="1" s="1"/>
  <c r="E15" i="1"/>
  <c r="C29" i="1"/>
  <c r="H29" i="1" s="1"/>
  <c r="H25" i="1" s="1"/>
  <c r="H15" i="1" s="1"/>
  <c r="C28" i="1"/>
  <c r="H28" i="1" s="1"/>
  <c r="C27" i="1"/>
  <c r="H27" i="1" s="1"/>
  <c r="D26" i="1"/>
  <c r="C26" i="1" s="1"/>
  <c r="H26" i="1" s="1"/>
  <c r="G25" i="1"/>
  <c r="G15" i="1" s="1"/>
  <c r="F25" i="1"/>
  <c r="D25" i="1"/>
  <c r="D15" i="1" s="1"/>
  <c r="G9" i="1"/>
  <c r="F9" i="1"/>
  <c r="E9" i="1"/>
  <c r="D9" i="1"/>
  <c r="C9" i="1" s="1"/>
  <c r="G58" i="2"/>
  <c r="C25" i="1" l="1"/>
  <c r="C15" i="1" s="1"/>
  <c r="F15" i="1"/>
  <c r="F47" i="3"/>
  <c r="G47" i="3"/>
  <c r="H49" i="3"/>
  <c r="H50" i="3"/>
  <c r="H48" i="3"/>
  <c r="H47" i="3" s="1"/>
  <c r="D47" i="3"/>
  <c r="E47" i="3"/>
  <c r="C47" i="3"/>
  <c r="H46" i="3" l="1"/>
  <c r="H45" i="3" s="1"/>
  <c r="C46" i="3"/>
  <c r="C45" i="3" s="1"/>
  <c r="G45" i="3"/>
  <c r="F45" i="3"/>
  <c r="E45" i="3"/>
  <c r="D45" i="3"/>
  <c r="C44" i="3"/>
  <c r="H44" i="3" s="1"/>
  <c r="H43" i="3" s="1"/>
  <c r="G43" i="3"/>
  <c r="F43" i="3"/>
  <c r="E43" i="3"/>
  <c r="D43" i="3"/>
  <c r="C43" i="3"/>
  <c r="C40" i="3"/>
  <c r="H40" i="3" s="1"/>
  <c r="H39" i="3"/>
  <c r="C38" i="3"/>
  <c r="H38" i="3" s="1"/>
  <c r="H37" i="3"/>
  <c r="C36" i="3"/>
  <c r="C35" i="3"/>
  <c r="H35" i="3" s="1"/>
  <c r="C34" i="3"/>
  <c r="C33" i="3"/>
  <c r="H33" i="3" s="1"/>
  <c r="C32" i="3"/>
  <c r="H32" i="3" s="1"/>
  <c r="C31" i="3"/>
  <c r="H31" i="3" s="1"/>
  <c r="C30" i="3"/>
  <c r="H30" i="3" s="1"/>
  <c r="H29" i="3"/>
  <c r="H28" i="3"/>
  <c r="H27" i="3"/>
  <c r="H26" i="3"/>
  <c r="C25" i="3"/>
  <c r="H25" i="3" s="1"/>
  <c r="C24" i="3"/>
  <c r="H24" i="3" s="1"/>
  <c r="H23" i="3"/>
  <c r="H22" i="3"/>
  <c r="H21" i="3"/>
  <c r="H20" i="3"/>
  <c r="H19" i="3"/>
  <c r="H18" i="3"/>
  <c r="H17" i="3"/>
  <c r="H16" i="3"/>
  <c r="C15" i="3"/>
  <c r="H15" i="3" s="1"/>
  <c r="I14" i="3"/>
  <c r="F14" i="3"/>
  <c r="F13" i="3" s="1"/>
  <c r="F12" i="3" s="1"/>
  <c r="F10" i="3" s="1"/>
  <c r="F8" i="3" s="1"/>
  <c r="E14" i="3"/>
  <c r="E13" i="3" s="1"/>
  <c r="E12" i="3" s="1"/>
  <c r="E10" i="3" s="1"/>
  <c r="E8" i="3" s="1"/>
  <c r="D14" i="3"/>
  <c r="D13" i="3" s="1"/>
  <c r="H11" i="3"/>
  <c r="C14" i="3" l="1"/>
  <c r="G34" i="3"/>
  <c r="G14" i="3" s="1"/>
  <c r="G13" i="3" s="1"/>
  <c r="G12" i="3" s="1"/>
  <c r="F9" i="3"/>
  <c r="D12" i="3"/>
  <c r="D10" i="3" s="1"/>
  <c r="D8" i="3" s="1"/>
  <c r="C13" i="3"/>
  <c r="E9" i="3"/>
  <c r="H36" i="3"/>
  <c r="H39" i="2"/>
  <c r="C22" i="2"/>
  <c r="G22" i="2" s="1"/>
  <c r="C23" i="2"/>
  <c r="G23" i="2" s="1"/>
  <c r="C24" i="2"/>
  <c r="C26" i="2"/>
  <c r="G26" i="2" s="1"/>
  <c r="H26" i="2" s="1"/>
  <c r="D17" i="2"/>
  <c r="E21" i="2"/>
  <c r="E17" i="2" s="1"/>
  <c r="F21" i="2"/>
  <c r="F17" i="2" s="1"/>
  <c r="D52" i="2"/>
  <c r="E52" i="2"/>
  <c r="E51" i="2" s="1"/>
  <c r="F52" i="2"/>
  <c r="F51" i="2" s="1"/>
  <c r="D41" i="2"/>
  <c r="D40" i="2" s="1"/>
  <c r="E41" i="2"/>
  <c r="E40" i="2" s="1"/>
  <c r="F41" i="2"/>
  <c r="F40" i="2" s="1"/>
  <c r="C42" i="2"/>
  <c r="G42" i="2" s="1"/>
  <c r="C43" i="2"/>
  <c r="C44" i="2"/>
  <c r="G44" i="2" s="1"/>
  <c r="H44" i="2" s="1"/>
  <c r="C49" i="2"/>
  <c r="G49" i="2" s="1"/>
  <c r="C50" i="2"/>
  <c r="G50" i="2" s="1"/>
  <c r="H56" i="2"/>
  <c r="H55" i="2"/>
  <c r="H54" i="2"/>
  <c r="C54" i="2"/>
  <c r="H53" i="2"/>
  <c r="C53" i="2"/>
  <c r="G52" i="2"/>
  <c r="G51" i="2" s="1"/>
  <c r="C48" i="2"/>
  <c r="H48" i="2" s="1"/>
  <c r="C47" i="2"/>
  <c r="H47" i="2" s="1"/>
  <c r="C46" i="2"/>
  <c r="H46" i="2" s="1"/>
  <c r="C45" i="2"/>
  <c r="H45" i="2" s="1"/>
  <c r="D36" i="2"/>
  <c r="D28" i="2" s="1"/>
  <c r="D27" i="2" s="1"/>
  <c r="E29" i="2"/>
  <c r="E28" i="2" s="1"/>
  <c r="E27" i="2" s="1"/>
  <c r="F36" i="2"/>
  <c r="C32" i="2"/>
  <c r="G32" i="2" s="1"/>
  <c r="H32" i="2" s="1"/>
  <c r="C33" i="2"/>
  <c r="C35" i="2"/>
  <c r="G35" i="2" s="1"/>
  <c r="H35" i="2" s="1"/>
  <c r="C37" i="2"/>
  <c r="G37" i="2" s="1"/>
  <c r="C38" i="2"/>
  <c r="G38" i="2" s="1"/>
  <c r="C31" i="2"/>
  <c r="G31" i="2" s="1"/>
  <c r="H31" i="2" s="1"/>
  <c r="C30" i="2"/>
  <c r="H30" i="2" s="1"/>
  <c r="C34" i="2"/>
  <c r="H34" i="2" s="1"/>
  <c r="C39" i="2"/>
  <c r="C62" i="2"/>
  <c r="H62" i="2" s="1"/>
  <c r="H58" i="2" s="1"/>
  <c r="C61" i="2"/>
  <c r="H61" i="2" s="1"/>
  <c r="C60" i="2"/>
  <c r="H60" i="2" s="1"/>
  <c r="D59" i="2"/>
  <c r="C59" i="2" s="1"/>
  <c r="H59" i="2" s="1"/>
  <c r="F58" i="2"/>
  <c r="D58" i="2"/>
  <c r="C58" i="2" l="1"/>
  <c r="E16" i="2"/>
  <c r="G10" i="3"/>
  <c r="G8" i="3" s="1"/>
  <c r="C41" i="2"/>
  <c r="C40" i="2" s="1"/>
  <c r="C36" i="2"/>
  <c r="F9" i="2"/>
  <c r="C29" i="2"/>
  <c r="C28" i="2" s="1"/>
  <c r="C27" i="2" s="1"/>
  <c r="H52" i="2"/>
  <c r="H51" i="2" s="1"/>
  <c r="C52" i="2"/>
  <c r="E9" i="2"/>
  <c r="G24" i="2"/>
  <c r="H24" i="2" s="1"/>
  <c r="G36" i="2"/>
  <c r="C21" i="2"/>
  <c r="C17" i="2" s="1"/>
  <c r="H37" i="2"/>
  <c r="G33" i="2"/>
  <c r="H33" i="2" s="1"/>
  <c r="F28" i="2"/>
  <c r="F27" i="2" s="1"/>
  <c r="F16" i="2" s="1"/>
  <c r="H49" i="2"/>
  <c r="G43" i="2"/>
  <c r="H43" i="2" s="1"/>
  <c r="D51" i="2"/>
  <c r="C51" i="2" s="1"/>
  <c r="H22" i="2"/>
  <c r="H38" i="2"/>
  <c r="H42" i="2"/>
  <c r="H50" i="2"/>
  <c r="H23" i="2"/>
  <c r="H34" i="3"/>
  <c r="H14" i="3"/>
  <c r="C12" i="3"/>
  <c r="C10" i="3" s="1"/>
  <c r="C8" i="3" s="1"/>
  <c r="H13" i="3"/>
  <c r="H12" i="3" s="1"/>
  <c r="H10" i="3" s="1"/>
  <c r="H8" i="3" s="1"/>
  <c r="D9" i="3"/>
  <c r="C9" i="3" s="1"/>
  <c r="D16" i="2" l="1"/>
  <c r="C16" i="2"/>
  <c r="H36" i="2"/>
  <c r="G9" i="3"/>
  <c r="G21" i="2"/>
  <c r="G29" i="2"/>
  <c r="H29" i="2" s="1"/>
  <c r="D9" i="2"/>
  <c r="C9" i="2" s="1"/>
  <c r="G41" i="2"/>
  <c r="G9" i="2"/>
  <c r="G28" i="2" l="1"/>
  <c r="G27" i="2" s="1"/>
  <c r="H28" i="2"/>
  <c r="H27" i="2" s="1"/>
  <c r="H21" i="2"/>
  <c r="H17" i="2" s="1"/>
  <c r="H16" i="2" s="1"/>
  <c r="G17" i="2"/>
  <c r="G40" i="2"/>
  <c r="H41" i="2"/>
  <c r="H40" i="2" s="1"/>
  <c r="G16" i="2" l="1"/>
</calcChain>
</file>

<file path=xl/sharedStrings.xml><?xml version="1.0" encoding="utf-8"?>
<sst xmlns="http://schemas.openxmlformats.org/spreadsheetml/2006/main" count="227" uniqueCount="150">
  <si>
    <t>BÁO CÁO ĐÁNH GIÁ THỰC HIỆN DỰ TOÁN CHI NSNN NĂM 2023</t>
  </si>
  <si>
    <t>ĐƠN VỊ: SỞ THÔNG TIN VÀ TRUYỀN THÔNG AN GIANG</t>
  </si>
  <si>
    <t>ĐVT: triệu đồng</t>
  </si>
  <si>
    <t>STT</t>
  </si>
  <si>
    <t>Nội dung</t>
  </si>
  <si>
    <t>Dự toán năm 2023</t>
  </si>
  <si>
    <t>Ước thực hiện cả năm 2023</t>
  </si>
  <si>
    <t>Số dự kiến còn lại cuối năm</t>
  </si>
  <si>
    <t>Ghi chú</t>
  </si>
  <si>
    <t>Tổng số</t>
  </si>
  <si>
    <t>Số dư năm trước chuyển sang</t>
  </si>
  <si>
    <t>Dự toán 
đầu năm</t>
  </si>
  <si>
    <t xml:space="preserve"> Bổ sung/điều chỉnh dự toán  </t>
  </si>
  <si>
    <t>A</t>
  </si>
  <si>
    <t>B</t>
  </si>
  <si>
    <t>1=2+3+4</t>
  </si>
  <si>
    <t>TỔNG CHI TỪ NSNN:</t>
  </si>
  <si>
    <t>NGÂN SÁCH TỈNH</t>
  </si>
  <si>
    <t>VP Sở Thông tin và Truyền thông</t>
  </si>
  <si>
    <t>a</t>
  </si>
  <si>
    <t xml:space="preserve"> - Kinh phí xây dựng văn bản QPPL (02 văn bản)</t>
  </si>
  <si>
    <t>Đã thanh toán
 2 VB QĐ số 02 và 03</t>
  </si>
  <si>
    <t xml:space="preserve"> - Kinh phí xử phạt vi phạm hành chính</t>
  </si>
  <si>
    <t xml:space="preserve"> - Trang phục thanh tra </t>
  </si>
  <si>
    <t>Phòng thanh tra đang hoàn thiện hồ sơ thanh toán</t>
  </si>
  <si>
    <t xml:space="preserve"> - Kinh phí tiếp công dân</t>
  </si>
  <si>
    <t xml:space="preserve"> - Kinh phí MSSC</t>
  </si>
  <si>
    <t>Giáo dục - đào tạo và dạy nghề: Đào tạo lại, bồi dưỡng nghiệp vụ khác cho cán bộ công chức (Loại 070 - Khoản 085) - Trung tâm Công nghệ thông tin và Truyền thông</t>
  </si>
  <si>
    <t>Kinh phí nhiệm vụ không thường xuyên</t>
  </si>
  <si>
    <t xml:space="preserve">Công nghệ thông tin (Loại 280 - Khoản 314): </t>
  </si>
  <si>
    <t xml:space="preserve"> - Tổ chức đào tạo, triển khai ứng dụng cho CBCC, nông dân, doanh, nghiệp, CBCCVC Hội nông dân, kinh phí khảo sát, kiểm tra, đánh giá; Hội nghị, Hội thảo; Tham dự tập huấn, đào tạo cán bộ công chức về nâng cao kỹ năng, kiến thức công nghệ thông tin và truyền thông trong tỉnh hoặc ngoài tỉnh, …</t>
  </si>
  <si>
    <t xml:space="preserve"> - Thuê dịch vụ phần mềm quản lý văn bản, chỉ đạo điều hành</t>
  </si>
  <si>
    <t xml:space="preserve"> - Hỗ trợ cho Ban biên tập và nhuận bút tin bài các website Sở Thông tin và Truyền thông</t>
  </si>
  <si>
    <t xml:space="preserve"> - Chi tổ chức hội thi tin học trẻ tỉnh An Giang</t>
  </si>
  <si>
    <t xml:space="preserve"> - Triển khai Đề án "An Giang điện tử" (Thuê hệ thống chatbox dịch vụ công trực tuyến và máy chủ lưu trữ dữ liệu (hướng dẫn, hỗ trợ thực hiện TTHC trên giao diện Cổng thông qua Bộ câu hỏi - trả lời...; qua tính năng trả lời người dùng như kênh giao tiếp trên giao diện cổng, công cụ hỗ trợ tự động ( Thông tư 01/2018/TT-VPCP)</t>
  </si>
  <si>
    <t xml:space="preserve"> - Kinh phí tổ chức sự kiện hưởng ứng ngày chuyển đổi số quốc gia (10/10)</t>
  </si>
  <si>
    <t xml:space="preserve"> - Kinh phí thực hiện kiểm tra, đánh giá ATTT theo cấp độ</t>
  </si>
  <si>
    <t>Phòng CNTT
 đang lên KH kiểm tra</t>
  </si>
  <si>
    <t xml:space="preserve"> - Kinh phí truyền thông và phối hợp với cơ quan truyền thông</t>
  </si>
  <si>
    <t xml:space="preserve">   + Chuyên mục truyền hình" CNTT và TT"(12 tháng) x 15tr=180tr ( năm 2024 2 kỳ/tháng)</t>
  </si>
  <si>
    <t xml:space="preserve">   + Kinh phí tổ chức hội nghị tập huấn, triển khai các văn bản ngành TT&amp;TT cho CCVC trong toàn ngành; Kinh phí tham dự các lớp tập huấn, hội nghị, hội thảo về ngành thông tin và truyền thông, Báo chí toàn quốc, sự kiện kỷ niệm các cơ quan báo chí, truyền thông ngoài tỉnh... </t>
  </si>
  <si>
    <t xml:space="preserve"> - Kinh phí nhiệm vụ chuyên môn khác thực hiện theo chủ trương  của cấp có thẩm quyền</t>
  </si>
  <si>
    <t>Điều chỉnh về cho TT 650 triệu, thực hiện khảo sát việc tiếp nhận hồ sơ qua dvu bưu chính công ích 12 triệu</t>
  </si>
  <si>
    <t xml:space="preserve"> + Gia hạn bản quyền cho thiết bị tường lửa Sophos SG 310, thiết bị chống tấn công APT Palo Alto Networks PA-3050, phần mềm HPE ArcSight, phần mềm ảo hóa Vmware</t>
  </si>
  <si>
    <t>Trung tâm Công nghệ thông tin và Truyền thông</t>
  </si>
  <si>
    <t xml:space="preserve"> - Hoạt động Cổng TTĐT tỉnh; Trung tâm dữ liệu; hệ thống email; Triển khai chữ ký số; Triển khai An toàn ANTT; các ứng dụng khác…</t>
  </si>
  <si>
    <t xml:space="preserve">   + Hoạt động cổng TTĐT của tỉnh </t>
  </si>
  <si>
    <t xml:space="preserve">Tin phản ánh các hoạt động, bài viết phục vụ công tác tuyên truyền
 (định mức 42tr/tháng đã bao gồm dịch thuật)
Chi trả dịch thuật tiếng nước ngoài (Anh, pháp, Khmer)
Thu thập thông tin phục vụ người dân, doanh nghiệp, tổ chức thực hiện tuyên truyền các chuyên đề: An toàn giao thông, họp tác Asean, ngày doanh nhân, học tập làm theo tấm gương đạo đức HCM...
Kinh phí nhập liệu văn bản qui phạm pháp luật, văn bản chỉ đạo điều hành.
</t>
  </si>
  <si>
    <t>Hợp đồng cung cấp thông tin tổng hợp báo chí (điểm báo cho các Sở, ban, ngành và 11 Huyện, thị, thành phố trong tỉnh)</t>
  </si>
  <si>
    <t>Tuyên truyền thông tin đối ngoại trên Cổng TTĐT, các chương trình hợp tác Quốc tế; Tuyên truyền quảng bá các sản phẩm chủ lực của tỉnh</t>
  </si>
  <si>
    <t>Báo chí phục vụ công tác Cổng TTĐT</t>
  </si>
  <si>
    <t>Công tác phí phục vụ cho Cổng TTĐT
 (Gồm thuê xe và phụ cấp công tác)</t>
  </si>
  <si>
    <t>Kinh phí nhập liệu văn bản qui phạm pháp luật; Văn bản chỉ đạo điều hành; Dịch vụ Mobifone.AI - Hệ thống tổng đài thông minh; Đọc bảng tin trên internet; Ứng dụng đám mây hỗ trợ quản trị Mạng xã hội và biên tập tin</t>
  </si>
  <si>
    <t>Đào tạo nghiệp vụ phục vụ công tác quản lý, phát triển nội dung</t>
  </si>
  <si>
    <t>Triền khai đề án "Nâng cao nhận thức, phổ cập kỹ năng và phát triền nguồn nhân lực chuyển đổi số quốc gia đến năm 2025, định hướng đến năm 2030" trên địa bàn tỉnh AG (Kế hoạch số 616/KH-UBND ngày 30/9/2022)</t>
  </si>
  <si>
    <t xml:space="preserve">   + Kinh phí hoạt động phòng máy chủ</t>
  </si>
  <si>
    <t xml:space="preserve">   + Hoạt động trung tâm dữ liệu của tỉnh</t>
  </si>
  <si>
    <t>Duy trì cập nhật bảng quyền chống thư rác thiết bị Barracuda cho hệ thống thư điện tử của tỉnh</t>
  </si>
  <si>
    <t>Phần mềm diệt Virus cho hệ thống máy chủ, tài khoản Apple</t>
  </si>
  <si>
    <t>Bảo trì hệ thống ngoại vi, máy lạnh phòng máy chủ, hệ thống điện, hệ thống chống cháy, sửa chữa thiết bị máy chủ, thay bình 1 UPS</t>
  </si>
  <si>
    <t xml:space="preserve">   + Hệ thống phòng họp trực tuyến</t>
  </si>
  <si>
    <t xml:space="preserve">   + Gia hạn chứng chỉ số SSL bảo mật, mail điện tử</t>
  </si>
  <si>
    <t xml:space="preserve">   + Triển khai ứng dụng chữ ký số </t>
  </si>
  <si>
    <t xml:space="preserve">   + Triển khai các nhiệm vụ, kế hoạch về ATANTT</t>
  </si>
  <si>
    <t xml:space="preserve">   + Thuê thiết bị điều khiển trung tâm MCU</t>
  </si>
  <si>
    <t xml:space="preserve">   + Thuê dịch vụ hỗ trợ kỹ thuật vận hành cổng thông tin điện tử tỉnh, cổng thông tin điện tử thành phần; Cập nhật bản vá, hỗ trợ những trường hợp lỗi phát sinh do phần mềm cổng thông tin gây ra</t>
  </si>
  <si>
    <t xml:space="preserve">   + Thuê dịch vụ hỗ trợ kỹ thuật vận hành hệ thống thư điện tử tỉnh; Cập nhật bản vá, hỗ trợ những trường hợp lỗi phát sinh do phần mềm thư điện tử trong quá trình vận hành</t>
  </si>
  <si>
    <t>- Đào tạo tập huấn nâng cao kỹ năng, kiến thức cho cán bộ chuyên trách CNTT cho các cơ quan đơn vị trong tỉnh</t>
  </si>
  <si>
    <t xml:space="preserve"> - Thuê dịch vụ mạng truyền số liệu chuyên dùng của các cơ quan Đảng và Nhà nước (cấp II) 2022-2024</t>
  </si>
  <si>
    <t xml:space="preserve"> - Kinh phí thực hiện Đề án phát triển ứng dụng dữ liệu về dân cư, định danh và xác thực điện tử phục vụ việc chuyển đổi số quốc gia giai đoạn 2022-2025, tầm nhìn đến năm 2030 (Đề án 06/CP)</t>
  </si>
  <si>
    <t xml:space="preserve">Phát thanh, truyền hình, thông tấn (Loại 190 - Khoản 191): </t>
  </si>
  <si>
    <t xml:space="preserve"> - Kiểm tra, đánh giá, khen thưởng</t>
  </si>
  <si>
    <t xml:space="preserve"> - Tham dự Hội nghị lĩnh vực báo chí xuất bản</t>
  </si>
  <si>
    <t xml:space="preserve"> - Hội chợ triển lãm sách</t>
  </si>
  <si>
    <t xml:space="preserve"> - Họp mặt báo chí Xuân</t>
  </si>
  <si>
    <t xml:space="preserve"> - Họp mặt báo chí ngày 21-6</t>
  </si>
  <si>
    <t xml:space="preserve"> - Giải pháp cải thiện chỉ số quản trị và hành chính công cấp tỉnh (PAPI)</t>
  </si>
  <si>
    <t>Đã trao đổi
 phòng KHTC hiện đang hoàn thiện hồ sơ thanh toán</t>
  </si>
  <si>
    <t xml:space="preserve"> - Mua báo xuân</t>
  </si>
  <si>
    <t xml:space="preserve"> - Đặt hàng Đài PTTH An Giang</t>
  </si>
  <si>
    <t xml:space="preserve"> - Tập huấn nâng cao nghiệp vụ báo chí (trình độ chính trị, kỹ năng…) cho đội ngũ nhà báo, phóng viên của các cơ quan báo chí trong tỉnh</t>
  </si>
  <si>
    <t>Đã nhận được 
KH dự thảo do phòng BC gửi</t>
  </si>
  <si>
    <t xml:space="preserve"> - Đào tạo, tập huấn về phát thanh</t>
  </si>
  <si>
    <t>Tài chính và khác: Khác ngân sách (Loại 400 - Khoản 428)</t>
  </si>
  <si>
    <t xml:space="preserve"> - Hoạt động thông tin đối ngoại biên giới</t>
  </si>
  <si>
    <t>Khen thưởng cái phòng VH, Đài 12 tr, có thực hiện thanh toán nội dung tiếp đoàn làm việc dự kiến KP khoảng 20tr</t>
  </si>
  <si>
    <t xml:space="preserve"> - Hoạt động thông tin đối ngoại</t>
  </si>
  <si>
    <t xml:space="preserve"> - Kinh phí thực hiện Hợp đồng tư vấn khảo sát, lập Đề án “Xây dựng, quảng bá hình ảnh tỉnh An Giang”</t>
  </si>
  <si>
    <t>Không thực hiện</t>
  </si>
  <si>
    <t>- Lễ Kỷ niệm 135 năm Chủ tịch Tôn Đức Thắng</t>
  </si>
  <si>
    <t>Đã nhắc phòng BC hoàn thiện hồ sơ của Đài để thanh toán</t>
  </si>
  <si>
    <t>- Phối hợp truyền thực hiện truyền thông về tỉnh An Giang trên phương tiện báo chí năm 2023</t>
  </si>
  <si>
    <t>mới nhận dự toán hiện chưa nhận được hồ sơ thanh toán</t>
  </si>
  <si>
    <t>Chương trình mục tiêu quốc gia</t>
  </si>
  <si>
    <t>Chương trình mục tiêu xây dựng nông thôn mới</t>
  </si>
  <si>
    <t>Chương trình mục tiêu quốc gia giảm nghèo
 bền vững</t>
  </si>
  <si>
    <t>Chương trình mục tiêu quốc gia phát triển
 kinh tế xã hội</t>
  </si>
  <si>
    <t>-Thiết lập các điểm hỗ trợ đồng bào dân tộc thiểu 
số ứng dụng công nghệ thông tin tại Ủy ban nhân dân cấp xã để phục vụ phát triển kinh tế - xã hội và đảm bảo an ninh trật tự</t>
  </si>
  <si>
    <t>Kinh phí Quản lý hành chính(nguồn 341)</t>
  </si>
  <si>
    <t>đã thực hiện xong nhiệm vụ</t>
  </si>
  <si>
    <t>1.1</t>
  </si>
  <si>
    <t>1.2</t>
  </si>
  <si>
    <t xml:space="preserve"> Sự nghiệp Công nghệ thông tin (Loại 280 - Khoản 314): </t>
  </si>
  <si>
    <t>Chương trình ứng dụng Công nghệ thông tin</t>
  </si>
  <si>
    <t>Hiện thanh toán tới tháng 9: 20tr</t>
  </si>
  <si>
    <t>Thực hiện thanh toán hàng tháng</t>
  </si>
  <si>
    <t>Đã hết nhiệm
 vụ chi</t>
  </si>
  <si>
    <t>Đã thanh toán đợt 1</t>
  </si>
  <si>
    <t>1.3</t>
  </si>
  <si>
    <t>Kinh phí không thường xuyên</t>
  </si>
  <si>
    <t>1.4</t>
  </si>
  <si>
    <t xml:space="preserve"> Kinh phí nhiệm vụ không thường xuyên</t>
  </si>
  <si>
    <t xml:space="preserve"> - Hoạt động thông tin đối ngoại: bảo trì, sửa chữa, vận hành Cụm thông tin cơ sở tại Cửa khẩu quốc tế</t>
  </si>
  <si>
    <t>- Nâng cấp trục tích hợp, chia sẻ dữ liệu tỉnh An Giang đáp ứng yêu cầu kết nối, chia sẻ dữ liệu với cơ sở dữ liệu quốc gia về dân cư: tổng dự toán được giao 1.052, bổ sung kp 312 triệu</t>
  </si>
  <si>
    <t>2.1</t>
  </si>
  <si>
    <t>2.2</t>
  </si>
  <si>
    <t>2.3</t>
  </si>
  <si>
    <t>2.4</t>
  </si>
  <si>
    <t>- Điều chỉnh các nhiệm vụ còn dư hết nhiệm vụ để chi nâng cấp trục tích hợp : 740 triệu</t>
  </si>
  <si>
    <t>Chương trình mục tiêu quốc gia - Lớp bồi dưỡng kiến thức, kỹ năng số và an toàn thông tin; kỹ năng truyền thông đa phương tiện</t>
  </si>
  <si>
    <t>Chương trình mục tiêu quốc gia - Lớp bồi dưỡng kiến thức, kỹ năng số và an toàn thông tin. Gán mã, cập nhật, thông báo địa chỉ số cho từng hộ gia đình và các cơ quan, tổ chức (Ngân sách địa phương)</t>
  </si>
  <si>
    <t>Chương trình mục tiêu quốc gia - Lớp bồi dưỡng kiến thức, kỹ năng số và an toàn thông tin. Gán mã, cập nhật, thông báo địa chỉ số cho từng hộ gia đình và các cơ quan, tổ chức (Ngân sách Trung ương)</t>
  </si>
  <si>
    <t>2.5</t>
  </si>
  <si>
    <t>Dự toán chi</t>
  </si>
  <si>
    <t>1.5</t>
  </si>
  <si>
    <t>Thiết lập các điểm hỗ trợ đồng bào dân tộc thiểu 
số ứng dụng công nghệ thông tin tại Ủy ban nhân dân cấp xã để phục vụ phát triển kinh tế - xã hội và đảm bảo an ninh trật tự</t>
  </si>
  <si>
    <t>đã tính nội dung
 trục tích hợp số dư dự kiến cuối năm</t>
  </si>
  <si>
    <t>Đã trừ
 nội dung CTMTQG</t>
  </si>
  <si>
    <t>ĐƠN VỊ: Trung tâm Công nghệ thông tin và Truyền thông</t>
  </si>
  <si>
    <t>Đã bao gồm
số liệu trục tích hợp, dự kiến dư cuối năm</t>
  </si>
  <si>
    <t>Số liệu đã tổng hợp vào số liệu tổng dư của VPS</t>
  </si>
  <si>
    <t>ĐƠN VỊ: VP SỞ THÔNG TIN VÀ TRUYỀN THÔNG AN GIANG</t>
  </si>
  <si>
    <t>Đã tổng hợp vào số liệu VPS</t>
  </si>
  <si>
    <t xml:space="preserve">Giáo dục - đào tạo và dạy nghề: Đào tạo lại, bồi dưỡng nghiệp vụ khác cho cán bộ công chức (Loại 070 - Khoản 085) </t>
  </si>
  <si>
    <t>Công nghệ thông tin (Loại 280 - Khoản 314)</t>
  </si>
  <si>
    <t>Kinh phí thực hiện chế độ tự chủ</t>
  </si>
  <si>
    <t>I</t>
  </si>
  <si>
    <t>Dự toán thu</t>
  </si>
  <si>
    <t>II</t>
  </si>
  <si>
    <t>Dự toán Chi</t>
  </si>
  <si>
    <t>Số thu từ phí, lệ phí, thu khác</t>
  </si>
  <si>
    <t>Chi từ nguồn thu phí, lệ phí, thu khác được để lại</t>
  </si>
  <si>
    <t>Số thu phí, lệ phí nộp ngân sách NSNN</t>
  </si>
  <si>
    <t>Đã chi văn phòng phẩm</t>
  </si>
  <si>
    <t>- Chi con người, chi hoạt động</t>
  </si>
  <si>
    <t>Kinh phí không thực hiện chế độ tự chủ</t>
  </si>
  <si>
    <t>Đã chi Thu nhập
 tăng thêm 164tr dự kiến chi thu nhập tăng thêm 270tr</t>
  </si>
  <si>
    <t xml:space="preserve"> - Kinh phí KSTTHC</t>
  </si>
  <si>
    <t>KP VBQPPL
 sẽ được chuyển sang năm sau</t>
  </si>
  <si>
    <t>CTMTQG hiện đã có chủ trương chuyển sang năm sau thực hiện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</si>
</sst>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_(* \(#,##0\);_(* &quot;-&quot;_);_(@_)"/>
    <numFmt numFmtId="164" formatCode="#,##0.0"/>
  </numFmts>
  <fonts count="12" x14ac:knownFonts="1">
    <font>
      <sz val="11"/>
      <color theme="1"/>
      <name val="Calibri"/>
      <family val="2"/>
      <scheme val="minor"/>
    </font>
    <font>
      <sz val="11"/>
      <name val="Times New Roman"/>
      <family val="1"/>
    </font>
    <font>
      <b/>
      <sz val="11"/>
      <name val="Times New Roman"/>
      <family val="1"/>
    </font>
    <font>
      <b/>
      <i/>
      <sz val="11"/>
      <name val="Times New Roman"/>
      <family val="1"/>
    </font>
    <font>
      <b/>
      <sz val="8"/>
      <name val="Times New Roman"/>
      <family val="1"/>
    </font>
    <font>
      <sz val="8"/>
      <name val="Times New Roman"/>
      <family val="1"/>
    </font>
    <font>
      <sz val="11"/>
      <color rgb="FFFF0000"/>
      <name val="Times New Roman"/>
      <family val="1"/>
    </font>
    <font>
      <i/>
      <sz val="11"/>
      <name val="Times New Roman"/>
      <family val="1"/>
    </font>
    <font>
      <i/>
      <sz val="9"/>
      <name val="Times New Roman"/>
      <family val="1"/>
    </font>
    <font>
      <sz val="9"/>
      <name val="Times New Roman"/>
      <family val="1"/>
    </font>
    <font>
      <b/>
      <sz val="11"/>
      <color rgb="FFFF0000"/>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9">
    <xf numFmtId="0" fontId="0" fillId="0" borderId="0" xfId="0"/>
    <xf numFmtId="0" fontId="1" fillId="0" borderId="0" xfId="0" applyFont="1" applyAlignment="1">
      <alignment vertical="center"/>
    </xf>
    <xf numFmtId="4" fontId="1" fillId="0" borderId="0" xfId="0" applyNumberFormat="1"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0" fontId="3" fillId="0" borderId="0" xfId="0" applyFont="1" applyAlignment="1">
      <alignment horizontal="center" vertical="center"/>
    </xf>
    <xf numFmtId="0" fontId="2" fillId="0" borderId="0" xfId="0" applyFont="1" applyAlignment="1">
      <alignment horizontal="center" vertical="center" wrapText="1"/>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41" fontId="2"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0" borderId="0" xfId="0" applyFont="1" applyAlignment="1">
      <alignment horizontal="center" vertical="center"/>
    </xf>
    <xf numFmtId="4" fontId="5" fillId="0" borderId="0" xfId="0" applyNumberFormat="1" applyFont="1" applyAlignment="1">
      <alignment vertical="center"/>
    </xf>
    <xf numFmtId="0" fontId="5" fillId="0" borderId="0" xfId="0" applyFont="1" applyAlignment="1">
      <alignment vertical="center"/>
    </xf>
    <xf numFmtId="3" fontId="2" fillId="0" borderId="0" xfId="0" applyNumberFormat="1" applyFont="1" applyAlignment="1">
      <alignment vertical="center" wrapText="1"/>
    </xf>
    <xf numFmtId="4" fontId="2" fillId="0" borderId="0" xfId="0" applyNumberFormat="1" applyFont="1" applyAlignment="1">
      <alignment vertical="center"/>
    </xf>
    <xf numFmtId="0" fontId="2" fillId="0" borderId="0" xfId="0" applyFont="1" applyAlignment="1">
      <alignment vertical="center"/>
    </xf>
    <xf numFmtId="3" fontId="2" fillId="0" borderId="0" xfId="0" applyNumberFormat="1" applyFont="1" applyAlignment="1">
      <alignment vertical="center"/>
    </xf>
    <xf numFmtId="3" fontId="1" fillId="0" borderId="0" xfId="0" applyNumberFormat="1" applyFont="1" applyAlignment="1">
      <alignment horizontal="center" vertical="center" wrapText="1"/>
    </xf>
    <xf numFmtId="4" fontId="3" fillId="0" borderId="0" xfId="0" applyNumberFormat="1" applyFont="1" applyAlignment="1">
      <alignment vertical="center"/>
    </xf>
    <xf numFmtId="0" fontId="3" fillId="0" borderId="0" xfId="0" applyFont="1" applyAlignment="1">
      <alignment vertical="center"/>
    </xf>
    <xf numFmtId="3" fontId="3" fillId="0" borderId="0" xfId="0" applyNumberFormat="1" applyFont="1" applyAlignment="1">
      <alignment vertical="center"/>
    </xf>
    <xf numFmtId="3" fontId="1" fillId="0" borderId="0" xfId="0" applyNumberFormat="1" applyFont="1" applyAlignment="1">
      <alignment vertical="center"/>
    </xf>
    <xf numFmtId="3" fontId="1" fillId="0" borderId="0" xfId="0" applyNumberFormat="1" applyFont="1" applyAlignment="1">
      <alignment vertical="center" wrapText="1"/>
    </xf>
    <xf numFmtId="0" fontId="7" fillId="0" borderId="0" xfId="0" applyFont="1" applyAlignment="1">
      <alignment horizontal="center" vertical="center"/>
    </xf>
    <xf numFmtId="0" fontId="1" fillId="0" borderId="0" xfId="0" quotePrefix="1" applyFont="1" applyAlignment="1">
      <alignment horizontal="left" vertical="center" wrapText="1"/>
    </xf>
    <xf numFmtId="0" fontId="2" fillId="0" borderId="2" xfId="0" applyFont="1" applyBorder="1" applyAlignment="1">
      <alignment horizontal="center" vertical="center"/>
    </xf>
    <xf numFmtId="3" fontId="2" fillId="0" borderId="2" xfId="0" applyNumberFormat="1" applyFont="1" applyBorder="1" applyAlignment="1">
      <alignment horizontal="right" vertical="center"/>
    </xf>
    <xf numFmtId="0" fontId="2" fillId="0" borderId="2" xfId="0" applyFont="1" applyBorder="1" applyAlignment="1">
      <alignment vertical="center" wrapText="1"/>
    </xf>
    <xf numFmtId="3" fontId="2" fillId="0" borderId="2" xfId="0" applyNumberFormat="1" applyFont="1" applyBorder="1" applyAlignment="1">
      <alignment vertical="center"/>
    </xf>
    <xf numFmtId="3" fontId="1" fillId="0" borderId="2" xfId="0" applyNumberFormat="1" applyFont="1" applyBorder="1" applyAlignment="1">
      <alignment horizontal="right" vertical="center"/>
    </xf>
    <xf numFmtId="0" fontId="3" fillId="0" borderId="2" xfId="0" applyFont="1" applyBorder="1" applyAlignment="1">
      <alignment horizontal="right" vertical="center"/>
    </xf>
    <xf numFmtId="0" fontId="3" fillId="0" borderId="2" xfId="0" applyFont="1" applyBorder="1" applyAlignment="1">
      <alignment vertical="center" wrapText="1"/>
    </xf>
    <xf numFmtId="3" fontId="3" fillId="0" borderId="2" xfId="0" applyNumberFormat="1" applyFont="1" applyBorder="1" applyAlignment="1">
      <alignment horizontal="right" vertical="center"/>
    </xf>
    <xf numFmtId="0" fontId="1" fillId="0" borderId="2" xfId="0" applyFont="1" applyBorder="1" applyAlignment="1">
      <alignment horizontal="center" vertical="center"/>
    </xf>
    <xf numFmtId="0" fontId="1" fillId="0" borderId="2" xfId="0" applyFont="1" applyBorder="1" applyAlignment="1">
      <alignment vertical="center" wrapText="1"/>
    </xf>
    <xf numFmtId="3" fontId="3" fillId="0" borderId="2" xfId="0" applyNumberFormat="1" applyFont="1" applyBorder="1" applyAlignment="1">
      <alignment vertical="center"/>
    </xf>
    <xf numFmtId="0" fontId="1" fillId="0" borderId="2" xfId="0" applyFont="1" applyBorder="1" applyAlignment="1">
      <alignment horizontal="right" vertical="center"/>
    </xf>
    <xf numFmtId="3" fontId="1" fillId="0" borderId="2" xfId="0" applyNumberFormat="1" applyFont="1" applyBorder="1" applyAlignment="1">
      <alignment vertical="center"/>
    </xf>
    <xf numFmtId="3" fontId="1" fillId="0" borderId="2" xfId="0" applyNumberFormat="1" applyFont="1" applyBorder="1" applyAlignment="1">
      <alignment vertical="center" wrapText="1"/>
    </xf>
    <xf numFmtId="0" fontId="1" fillId="0" borderId="2" xfId="0" quotePrefix="1" applyFont="1" applyBorder="1" applyAlignment="1">
      <alignment vertical="center" wrapText="1"/>
    </xf>
    <xf numFmtId="0" fontId="8" fillId="0" borderId="2" xfId="0" applyFont="1" applyBorder="1" applyAlignment="1">
      <alignment vertical="center" wrapText="1"/>
    </xf>
    <xf numFmtId="3" fontId="8" fillId="0" borderId="2" xfId="0" applyNumberFormat="1" applyFont="1" applyBorder="1" applyAlignment="1">
      <alignment horizontal="right" vertical="center"/>
    </xf>
    <xf numFmtId="3" fontId="9" fillId="0" borderId="2" xfId="0" applyNumberFormat="1" applyFont="1" applyBorder="1" applyAlignment="1">
      <alignment horizontal="right" vertical="center"/>
    </xf>
    <xf numFmtId="0" fontId="8" fillId="0" borderId="2" xfId="0" quotePrefix="1" applyFont="1" applyBorder="1" applyAlignment="1">
      <alignment vertical="center" wrapText="1"/>
    </xf>
    <xf numFmtId="3" fontId="10" fillId="0" borderId="2" xfId="0" applyNumberFormat="1" applyFont="1" applyBorder="1" applyAlignment="1">
      <alignment horizontal="right" vertical="center"/>
    </xf>
    <xf numFmtId="0" fontId="2" fillId="0" borderId="2" xfId="0" quotePrefix="1" applyFont="1" applyBorder="1" applyAlignment="1">
      <alignment vertical="center" wrapText="1"/>
    </xf>
    <xf numFmtId="0" fontId="1" fillId="0" borderId="2" xfId="0" applyFont="1" applyBorder="1" applyAlignment="1">
      <alignment vertical="center"/>
    </xf>
    <xf numFmtId="0" fontId="2" fillId="0" borderId="2" xfId="0" applyFont="1" applyBorder="1" applyAlignment="1">
      <alignment horizontal="center" vertical="center" wrapText="1"/>
    </xf>
    <xf numFmtId="3" fontId="1" fillId="0" borderId="2" xfId="0" applyNumberFormat="1"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3" fontId="1" fillId="0" borderId="2" xfId="0" applyNumberFormat="1" applyFont="1" applyBorder="1" applyAlignment="1">
      <alignment horizontal="left" vertical="center" wrapText="1"/>
    </xf>
    <xf numFmtId="3" fontId="6" fillId="0" borderId="2" xfId="0" applyNumberFormat="1"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1" fillId="0" borderId="2" xfId="0" applyFont="1" applyBorder="1" applyAlignment="1">
      <alignment vertical="center" wrapText="1"/>
    </xf>
    <xf numFmtId="0" fontId="11" fillId="0" borderId="3" xfId="0" applyFont="1" applyBorder="1" applyAlignment="1">
      <alignment vertical="center" wrapText="1"/>
    </xf>
    <xf numFmtId="3" fontId="1"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xf>
    <xf numFmtId="3" fontId="1" fillId="0" borderId="2" xfId="0" applyNumberFormat="1" applyFont="1" applyBorder="1" applyAlignment="1">
      <alignment horizontal="center" vertical="center" wrapText="1"/>
    </xf>
    <xf numFmtId="164" fontId="1" fillId="0" borderId="2" xfId="0" applyNumberFormat="1" applyFont="1" applyBorder="1" applyAlignment="1">
      <alignment horizontal="right" vertical="center"/>
    </xf>
    <xf numFmtId="0" fontId="7" fillId="0" borderId="2" xfId="0" applyFont="1" applyBorder="1" applyAlignment="1">
      <alignment vertical="center" wrapText="1"/>
    </xf>
    <xf numFmtId="3" fontId="7" fillId="0" borderId="2" xfId="0" applyNumberFormat="1" applyFont="1" applyBorder="1" applyAlignment="1">
      <alignment horizontal="right" vertical="center"/>
    </xf>
    <xf numFmtId="164" fontId="7" fillId="0" borderId="2" xfId="0" applyNumberFormat="1" applyFont="1" applyBorder="1" applyAlignment="1">
      <alignment horizontal="right" vertical="center"/>
    </xf>
    <xf numFmtId="3" fontId="7" fillId="0" borderId="2" xfId="0" applyNumberFormat="1" applyFont="1" applyBorder="1" applyAlignment="1">
      <alignment vertical="center"/>
    </xf>
    <xf numFmtId="3" fontId="10" fillId="0" borderId="2" xfId="0" applyNumberFormat="1" applyFont="1" applyBorder="1" applyAlignment="1">
      <alignment vertical="center"/>
    </xf>
    <xf numFmtId="0" fontId="2" fillId="0" borderId="0" xfId="0" applyFont="1" applyAlignment="1">
      <alignment horizontal="center" vertical="center"/>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7" fillId="0" borderId="0" xfId="0" applyFont="1" applyAlignment="1">
      <alignment horizontal="center" vertical="center"/>
    </xf>
    <xf numFmtId="3" fontId="1" fillId="0" borderId="2" xfId="0" applyNumberFormat="1" applyFont="1" applyBorder="1" applyAlignment="1">
      <alignment horizontal="center" vertical="center" wrapText="1"/>
    </xf>
    <xf numFmtId="3" fontId="1" fillId="0" borderId="2" xfId="0" applyNumberFormat="1" applyFont="1" applyBorder="1" applyAlignment="1">
      <alignment horizontal="center" vertical="center"/>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3" fontId="1" fillId="0" borderId="5" xfId="0" applyNumberFormat="1" applyFont="1" applyBorder="1" applyAlignment="1">
      <alignment horizontal="left" vertical="center" wrapText="1"/>
    </xf>
    <xf numFmtId="0" fontId="10" fillId="0" borderId="2" xfId="0" applyFont="1" applyBorder="1" applyAlignment="1">
      <alignment horizontal="center" vertical="center"/>
    </xf>
    <xf numFmtId="0" fontId="10" fillId="0" borderId="2" xfId="0" applyFont="1" applyBorder="1" applyAlignment="1">
      <alignment vertical="center" wrapText="1"/>
    </xf>
    <xf numFmtId="3" fontId="2" fillId="0" borderId="4" xfId="0" applyNumberFormat="1" applyFont="1" applyBorder="1" applyAlignment="1">
      <alignment horizontal="center" vertical="center"/>
    </xf>
    <xf numFmtId="3" fontId="2" fillId="0" borderId="5" xfId="0" applyNumberFormat="1" applyFont="1" applyBorder="1" applyAlignment="1">
      <alignment horizontal="center" vertical="center"/>
    </xf>
    <xf numFmtId="3" fontId="2" fillId="0" borderId="3" xfId="0" applyNumberFormat="1" applyFont="1" applyBorder="1" applyAlignment="1">
      <alignment horizontal="center" vertical="center" wrapText="1"/>
    </xf>
    <xf numFmtId="0" fontId="10" fillId="0" borderId="2" xfId="0" quotePrefix="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8"/>
  <sheetViews>
    <sheetView tabSelected="1" topLeftCell="A31" zoomScale="80" zoomScaleNormal="80" workbookViewId="0">
      <selection activeCell="A30" sqref="A30:H30"/>
    </sheetView>
  </sheetViews>
  <sheetFormatPr defaultColWidth="9.140625" defaultRowHeight="15.75" customHeight="1" x14ac:dyDescent="0.25"/>
  <cols>
    <col min="1" max="1" width="5.7109375" style="1" customWidth="1"/>
    <col min="2" max="2" width="55.140625" style="4" customWidth="1"/>
    <col min="3" max="3" width="17.85546875" style="1" customWidth="1"/>
    <col min="4" max="4" width="15.7109375" style="1" customWidth="1"/>
    <col min="5" max="6" width="10.7109375" style="1" customWidth="1"/>
    <col min="7" max="7" width="17.42578125" style="1" customWidth="1"/>
    <col min="8" max="8" width="11.85546875" style="1" customWidth="1"/>
    <col min="9" max="9" width="12.7109375" style="1" bestFit="1" customWidth="1"/>
    <col min="10" max="10" width="11.85546875" style="1" customWidth="1"/>
    <col min="11" max="12" width="9.7109375" style="2" customWidth="1"/>
    <col min="13" max="255" width="9.140625" style="1"/>
    <col min="256" max="256" width="5.7109375" style="1" customWidth="1"/>
    <col min="257" max="257" width="55.140625" style="1" customWidth="1"/>
    <col min="258" max="258" width="17.85546875" style="1" customWidth="1"/>
    <col min="259" max="259" width="15.7109375" style="1" customWidth="1"/>
    <col min="260" max="262" width="10.7109375" style="1" customWidth="1"/>
    <col min="263" max="263" width="17.42578125" style="1" customWidth="1"/>
    <col min="264" max="264" width="11.85546875" style="1" customWidth="1"/>
    <col min="265" max="265" width="12.7109375" style="1" bestFit="1" customWidth="1"/>
    <col min="266" max="266" width="11.85546875" style="1" customWidth="1"/>
    <col min="267" max="268" width="9.7109375" style="1" customWidth="1"/>
    <col min="269" max="511" width="9.140625" style="1"/>
    <col min="512" max="512" width="5.7109375" style="1" customWidth="1"/>
    <col min="513" max="513" width="55.140625" style="1" customWidth="1"/>
    <col min="514" max="514" width="17.85546875" style="1" customWidth="1"/>
    <col min="515" max="515" width="15.7109375" style="1" customWidth="1"/>
    <col min="516" max="518" width="10.7109375" style="1" customWidth="1"/>
    <col min="519" max="519" width="17.42578125" style="1" customWidth="1"/>
    <col min="520" max="520" width="11.85546875" style="1" customWidth="1"/>
    <col min="521" max="521" width="12.7109375" style="1" bestFit="1" customWidth="1"/>
    <col min="522" max="522" width="11.85546875" style="1" customWidth="1"/>
    <col min="523" max="524" width="9.7109375" style="1" customWidth="1"/>
    <col min="525" max="767" width="9.140625" style="1"/>
    <col min="768" max="768" width="5.7109375" style="1" customWidth="1"/>
    <col min="769" max="769" width="55.140625" style="1" customWidth="1"/>
    <col min="770" max="770" width="17.85546875" style="1" customWidth="1"/>
    <col min="771" max="771" width="15.7109375" style="1" customWidth="1"/>
    <col min="772" max="774" width="10.7109375" style="1" customWidth="1"/>
    <col min="775" max="775" width="17.42578125" style="1" customWidth="1"/>
    <col min="776" max="776" width="11.85546875" style="1" customWidth="1"/>
    <col min="777" max="777" width="12.7109375" style="1" bestFit="1" customWidth="1"/>
    <col min="778" max="778" width="11.85546875" style="1" customWidth="1"/>
    <col min="779" max="780" width="9.7109375" style="1" customWidth="1"/>
    <col min="781" max="1023" width="9.140625" style="1"/>
    <col min="1024" max="1024" width="5.7109375" style="1" customWidth="1"/>
    <col min="1025" max="1025" width="55.140625" style="1" customWidth="1"/>
    <col min="1026" max="1026" width="17.85546875" style="1" customWidth="1"/>
    <col min="1027" max="1027" width="15.7109375" style="1" customWidth="1"/>
    <col min="1028" max="1030" width="10.7109375" style="1" customWidth="1"/>
    <col min="1031" max="1031" width="17.42578125" style="1" customWidth="1"/>
    <col min="1032" max="1032" width="11.85546875" style="1" customWidth="1"/>
    <col min="1033" max="1033" width="12.7109375" style="1" bestFit="1" customWidth="1"/>
    <col min="1034" max="1034" width="11.85546875" style="1" customWidth="1"/>
    <col min="1035" max="1036" width="9.7109375" style="1" customWidth="1"/>
    <col min="1037" max="1279" width="9.140625" style="1"/>
    <col min="1280" max="1280" width="5.7109375" style="1" customWidth="1"/>
    <col min="1281" max="1281" width="55.140625" style="1" customWidth="1"/>
    <col min="1282" max="1282" width="17.85546875" style="1" customWidth="1"/>
    <col min="1283" max="1283" width="15.7109375" style="1" customWidth="1"/>
    <col min="1284" max="1286" width="10.7109375" style="1" customWidth="1"/>
    <col min="1287" max="1287" width="17.42578125" style="1" customWidth="1"/>
    <col min="1288" max="1288" width="11.85546875" style="1" customWidth="1"/>
    <col min="1289" max="1289" width="12.7109375" style="1" bestFit="1" customWidth="1"/>
    <col min="1290" max="1290" width="11.85546875" style="1" customWidth="1"/>
    <col min="1291" max="1292" width="9.7109375" style="1" customWidth="1"/>
    <col min="1293" max="1535" width="9.140625" style="1"/>
    <col min="1536" max="1536" width="5.7109375" style="1" customWidth="1"/>
    <col min="1537" max="1537" width="55.140625" style="1" customWidth="1"/>
    <col min="1538" max="1538" width="17.85546875" style="1" customWidth="1"/>
    <col min="1539" max="1539" width="15.7109375" style="1" customWidth="1"/>
    <col min="1540" max="1542" width="10.7109375" style="1" customWidth="1"/>
    <col min="1543" max="1543" width="17.42578125" style="1" customWidth="1"/>
    <col min="1544" max="1544" width="11.85546875" style="1" customWidth="1"/>
    <col min="1545" max="1545" width="12.7109375" style="1" bestFit="1" customWidth="1"/>
    <col min="1546" max="1546" width="11.85546875" style="1" customWidth="1"/>
    <col min="1547" max="1548" width="9.7109375" style="1" customWidth="1"/>
    <col min="1549" max="1791" width="9.140625" style="1"/>
    <col min="1792" max="1792" width="5.7109375" style="1" customWidth="1"/>
    <col min="1793" max="1793" width="55.140625" style="1" customWidth="1"/>
    <col min="1794" max="1794" width="17.85546875" style="1" customWidth="1"/>
    <col min="1795" max="1795" width="15.7109375" style="1" customWidth="1"/>
    <col min="1796" max="1798" width="10.7109375" style="1" customWidth="1"/>
    <col min="1799" max="1799" width="17.42578125" style="1" customWidth="1"/>
    <col min="1800" max="1800" width="11.85546875" style="1" customWidth="1"/>
    <col min="1801" max="1801" width="12.7109375" style="1" bestFit="1" customWidth="1"/>
    <col min="1802" max="1802" width="11.85546875" style="1" customWidth="1"/>
    <col min="1803" max="1804" width="9.7109375" style="1" customWidth="1"/>
    <col min="1805" max="2047" width="9.140625" style="1"/>
    <col min="2048" max="2048" width="5.7109375" style="1" customWidth="1"/>
    <col min="2049" max="2049" width="55.140625" style="1" customWidth="1"/>
    <col min="2050" max="2050" width="17.85546875" style="1" customWidth="1"/>
    <col min="2051" max="2051" width="15.7109375" style="1" customWidth="1"/>
    <col min="2052" max="2054" width="10.7109375" style="1" customWidth="1"/>
    <col min="2055" max="2055" width="17.42578125" style="1" customWidth="1"/>
    <col min="2056" max="2056" width="11.85546875" style="1" customWidth="1"/>
    <col min="2057" max="2057" width="12.7109375" style="1" bestFit="1" customWidth="1"/>
    <col min="2058" max="2058" width="11.85546875" style="1" customWidth="1"/>
    <col min="2059" max="2060" width="9.7109375" style="1" customWidth="1"/>
    <col min="2061" max="2303" width="9.140625" style="1"/>
    <col min="2304" max="2304" width="5.7109375" style="1" customWidth="1"/>
    <col min="2305" max="2305" width="55.140625" style="1" customWidth="1"/>
    <col min="2306" max="2306" width="17.85546875" style="1" customWidth="1"/>
    <col min="2307" max="2307" width="15.7109375" style="1" customWidth="1"/>
    <col min="2308" max="2310" width="10.7109375" style="1" customWidth="1"/>
    <col min="2311" max="2311" width="17.42578125" style="1" customWidth="1"/>
    <col min="2312" max="2312" width="11.85546875" style="1" customWidth="1"/>
    <col min="2313" max="2313" width="12.7109375" style="1" bestFit="1" customWidth="1"/>
    <col min="2314" max="2314" width="11.85546875" style="1" customWidth="1"/>
    <col min="2315" max="2316" width="9.7109375" style="1" customWidth="1"/>
    <col min="2317" max="2559" width="9.140625" style="1"/>
    <col min="2560" max="2560" width="5.7109375" style="1" customWidth="1"/>
    <col min="2561" max="2561" width="55.140625" style="1" customWidth="1"/>
    <col min="2562" max="2562" width="17.85546875" style="1" customWidth="1"/>
    <col min="2563" max="2563" width="15.7109375" style="1" customWidth="1"/>
    <col min="2564" max="2566" width="10.7109375" style="1" customWidth="1"/>
    <col min="2567" max="2567" width="17.42578125" style="1" customWidth="1"/>
    <col min="2568" max="2568" width="11.85546875" style="1" customWidth="1"/>
    <col min="2569" max="2569" width="12.7109375" style="1" bestFit="1" customWidth="1"/>
    <col min="2570" max="2570" width="11.85546875" style="1" customWidth="1"/>
    <col min="2571" max="2572" width="9.7109375" style="1" customWidth="1"/>
    <col min="2573" max="2815" width="9.140625" style="1"/>
    <col min="2816" max="2816" width="5.7109375" style="1" customWidth="1"/>
    <col min="2817" max="2817" width="55.140625" style="1" customWidth="1"/>
    <col min="2818" max="2818" width="17.85546875" style="1" customWidth="1"/>
    <col min="2819" max="2819" width="15.7109375" style="1" customWidth="1"/>
    <col min="2820" max="2822" width="10.7109375" style="1" customWidth="1"/>
    <col min="2823" max="2823" width="17.42578125" style="1" customWidth="1"/>
    <col min="2824" max="2824" width="11.85546875" style="1" customWidth="1"/>
    <col min="2825" max="2825" width="12.7109375" style="1" bestFit="1" customWidth="1"/>
    <col min="2826" max="2826" width="11.85546875" style="1" customWidth="1"/>
    <col min="2827" max="2828" width="9.7109375" style="1" customWidth="1"/>
    <col min="2829" max="3071" width="9.140625" style="1"/>
    <col min="3072" max="3072" width="5.7109375" style="1" customWidth="1"/>
    <col min="3073" max="3073" width="55.140625" style="1" customWidth="1"/>
    <col min="3074" max="3074" width="17.85546875" style="1" customWidth="1"/>
    <col min="3075" max="3075" width="15.7109375" style="1" customWidth="1"/>
    <col min="3076" max="3078" width="10.7109375" style="1" customWidth="1"/>
    <col min="3079" max="3079" width="17.42578125" style="1" customWidth="1"/>
    <col min="3080" max="3080" width="11.85546875" style="1" customWidth="1"/>
    <col min="3081" max="3081" width="12.7109375" style="1" bestFit="1" customWidth="1"/>
    <col min="3082" max="3082" width="11.85546875" style="1" customWidth="1"/>
    <col min="3083" max="3084" width="9.7109375" style="1" customWidth="1"/>
    <col min="3085" max="3327" width="9.140625" style="1"/>
    <col min="3328" max="3328" width="5.7109375" style="1" customWidth="1"/>
    <col min="3329" max="3329" width="55.140625" style="1" customWidth="1"/>
    <col min="3330" max="3330" width="17.85546875" style="1" customWidth="1"/>
    <col min="3331" max="3331" width="15.7109375" style="1" customWidth="1"/>
    <col min="3332" max="3334" width="10.7109375" style="1" customWidth="1"/>
    <col min="3335" max="3335" width="17.42578125" style="1" customWidth="1"/>
    <col min="3336" max="3336" width="11.85546875" style="1" customWidth="1"/>
    <col min="3337" max="3337" width="12.7109375" style="1" bestFit="1" customWidth="1"/>
    <col min="3338" max="3338" width="11.85546875" style="1" customWidth="1"/>
    <col min="3339" max="3340" width="9.7109375" style="1" customWidth="1"/>
    <col min="3341" max="3583" width="9.140625" style="1"/>
    <col min="3584" max="3584" width="5.7109375" style="1" customWidth="1"/>
    <col min="3585" max="3585" width="55.140625" style="1" customWidth="1"/>
    <col min="3586" max="3586" width="17.85546875" style="1" customWidth="1"/>
    <col min="3587" max="3587" width="15.7109375" style="1" customWidth="1"/>
    <col min="3588" max="3590" width="10.7109375" style="1" customWidth="1"/>
    <col min="3591" max="3591" width="17.42578125" style="1" customWidth="1"/>
    <col min="3592" max="3592" width="11.85546875" style="1" customWidth="1"/>
    <col min="3593" max="3593" width="12.7109375" style="1" bestFit="1" customWidth="1"/>
    <col min="3594" max="3594" width="11.85546875" style="1" customWidth="1"/>
    <col min="3595" max="3596" width="9.7109375" style="1" customWidth="1"/>
    <col min="3597" max="3839" width="9.140625" style="1"/>
    <col min="3840" max="3840" width="5.7109375" style="1" customWidth="1"/>
    <col min="3841" max="3841" width="55.140625" style="1" customWidth="1"/>
    <col min="3842" max="3842" width="17.85546875" style="1" customWidth="1"/>
    <col min="3843" max="3843" width="15.7109375" style="1" customWidth="1"/>
    <col min="3844" max="3846" width="10.7109375" style="1" customWidth="1"/>
    <col min="3847" max="3847" width="17.42578125" style="1" customWidth="1"/>
    <col min="3848" max="3848" width="11.85546875" style="1" customWidth="1"/>
    <col min="3849" max="3849" width="12.7109375" style="1" bestFit="1" customWidth="1"/>
    <col min="3850" max="3850" width="11.85546875" style="1" customWidth="1"/>
    <col min="3851" max="3852" width="9.7109375" style="1" customWidth="1"/>
    <col min="3853" max="4095" width="9.140625" style="1"/>
    <col min="4096" max="4096" width="5.7109375" style="1" customWidth="1"/>
    <col min="4097" max="4097" width="55.140625" style="1" customWidth="1"/>
    <col min="4098" max="4098" width="17.85546875" style="1" customWidth="1"/>
    <col min="4099" max="4099" width="15.7109375" style="1" customWidth="1"/>
    <col min="4100" max="4102" width="10.7109375" style="1" customWidth="1"/>
    <col min="4103" max="4103" width="17.42578125" style="1" customWidth="1"/>
    <col min="4104" max="4104" width="11.85546875" style="1" customWidth="1"/>
    <col min="4105" max="4105" width="12.7109375" style="1" bestFit="1" customWidth="1"/>
    <col min="4106" max="4106" width="11.85546875" style="1" customWidth="1"/>
    <col min="4107" max="4108" width="9.7109375" style="1" customWidth="1"/>
    <col min="4109" max="4351" width="9.140625" style="1"/>
    <col min="4352" max="4352" width="5.7109375" style="1" customWidth="1"/>
    <col min="4353" max="4353" width="55.140625" style="1" customWidth="1"/>
    <col min="4354" max="4354" width="17.85546875" style="1" customWidth="1"/>
    <col min="4355" max="4355" width="15.7109375" style="1" customWidth="1"/>
    <col min="4356" max="4358" width="10.7109375" style="1" customWidth="1"/>
    <col min="4359" max="4359" width="17.42578125" style="1" customWidth="1"/>
    <col min="4360" max="4360" width="11.85546875" style="1" customWidth="1"/>
    <col min="4361" max="4361" width="12.7109375" style="1" bestFit="1" customWidth="1"/>
    <col min="4362" max="4362" width="11.85546875" style="1" customWidth="1"/>
    <col min="4363" max="4364" width="9.7109375" style="1" customWidth="1"/>
    <col min="4365" max="4607" width="9.140625" style="1"/>
    <col min="4608" max="4608" width="5.7109375" style="1" customWidth="1"/>
    <col min="4609" max="4609" width="55.140625" style="1" customWidth="1"/>
    <col min="4610" max="4610" width="17.85546875" style="1" customWidth="1"/>
    <col min="4611" max="4611" width="15.7109375" style="1" customWidth="1"/>
    <col min="4612" max="4614" width="10.7109375" style="1" customWidth="1"/>
    <col min="4615" max="4615" width="17.42578125" style="1" customWidth="1"/>
    <col min="4616" max="4616" width="11.85546875" style="1" customWidth="1"/>
    <col min="4617" max="4617" width="12.7109375" style="1" bestFit="1" customWidth="1"/>
    <col min="4618" max="4618" width="11.85546875" style="1" customWidth="1"/>
    <col min="4619" max="4620" width="9.7109375" style="1" customWidth="1"/>
    <col min="4621" max="4863" width="9.140625" style="1"/>
    <col min="4864" max="4864" width="5.7109375" style="1" customWidth="1"/>
    <col min="4865" max="4865" width="55.140625" style="1" customWidth="1"/>
    <col min="4866" max="4866" width="17.85546875" style="1" customWidth="1"/>
    <col min="4867" max="4867" width="15.7109375" style="1" customWidth="1"/>
    <col min="4868" max="4870" width="10.7109375" style="1" customWidth="1"/>
    <col min="4871" max="4871" width="17.42578125" style="1" customWidth="1"/>
    <col min="4872" max="4872" width="11.85546875" style="1" customWidth="1"/>
    <col min="4873" max="4873" width="12.7109375" style="1" bestFit="1" customWidth="1"/>
    <col min="4874" max="4874" width="11.85546875" style="1" customWidth="1"/>
    <col min="4875" max="4876" width="9.7109375" style="1" customWidth="1"/>
    <col min="4877" max="5119" width="9.140625" style="1"/>
    <col min="5120" max="5120" width="5.7109375" style="1" customWidth="1"/>
    <col min="5121" max="5121" width="55.140625" style="1" customWidth="1"/>
    <col min="5122" max="5122" width="17.85546875" style="1" customWidth="1"/>
    <col min="5123" max="5123" width="15.7109375" style="1" customWidth="1"/>
    <col min="5124" max="5126" width="10.7109375" style="1" customWidth="1"/>
    <col min="5127" max="5127" width="17.42578125" style="1" customWidth="1"/>
    <col min="5128" max="5128" width="11.85546875" style="1" customWidth="1"/>
    <col min="5129" max="5129" width="12.7109375" style="1" bestFit="1" customWidth="1"/>
    <col min="5130" max="5130" width="11.85546875" style="1" customWidth="1"/>
    <col min="5131" max="5132" width="9.7109375" style="1" customWidth="1"/>
    <col min="5133" max="5375" width="9.140625" style="1"/>
    <col min="5376" max="5376" width="5.7109375" style="1" customWidth="1"/>
    <col min="5377" max="5377" width="55.140625" style="1" customWidth="1"/>
    <col min="5378" max="5378" width="17.85546875" style="1" customWidth="1"/>
    <col min="5379" max="5379" width="15.7109375" style="1" customWidth="1"/>
    <col min="5380" max="5382" width="10.7109375" style="1" customWidth="1"/>
    <col min="5383" max="5383" width="17.42578125" style="1" customWidth="1"/>
    <col min="5384" max="5384" width="11.85546875" style="1" customWidth="1"/>
    <col min="5385" max="5385" width="12.7109375" style="1" bestFit="1" customWidth="1"/>
    <col min="5386" max="5386" width="11.85546875" style="1" customWidth="1"/>
    <col min="5387" max="5388" width="9.7109375" style="1" customWidth="1"/>
    <col min="5389" max="5631" width="9.140625" style="1"/>
    <col min="5632" max="5632" width="5.7109375" style="1" customWidth="1"/>
    <col min="5633" max="5633" width="55.140625" style="1" customWidth="1"/>
    <col min="5634" max="5634" width="17.85546875" style="1" customWidth="1"/>
    <col min="5635" max="5635" width="15.7109375" style="1" customWidth="1"/>
    <col min="5636" max="5638" width="10.7109375" style="1" customWidth="1"/>
    <col min="5639" max="5639" width="17.42578125" style="1" customWidth="1"/>
    <col min="5640" max="5640" width="11.85546875" style="1" customWidth="1"/>
    <col min="5641" max="5641" width="12.7109375" style="1" bestFit="1" customWidth="1"/>
    <col min="5642" max="5642" width="11.85546875" style="1" customWidth="1"/>
    <col min="5643" max="5644" width="9.7109375" style="1" customWidth="1"/>
    <col min="5645" max="5887" width="9.140625" style="1"/>
    <col min="5888" max="5888" width="5.7109375" style="1" customWidth="1"/>
    <col min="5889" max="5889" width="55.140625" style="1" customWidth="1"/>
    <col min="5890" max="5890" width="17.85546875" style="1" customWidth="1"/>
    <col min="5891" max="5891" width="15.7109375" style="1" customWidth="1"/>
    <col min="5892" max="5894" width="10.7109375" style="1" customWidth="1"/>
    <col min="5895" max="5895" width="17.42578125" style="1" customWidth="1"/>
    <col min="5896" max="5896" width="11.85546875" style="1" customWidth="1"/>
    <col min="5897" max="5897" width="12.7109375" style="1" bestFit="1" customWidth="1"/>
    <col min="5898" max="5898" width="11.85546875" style="1" customWidth="1"/>
    <col min="5899" max="5900" width="9.7109375" style="1" customWidth="1"/>
    <col min="5901" max="6143" width="9.140625" style="1"/>
    <col min="6144" max="6144" width="5.7109375" style="1" customWidth="1"/>
    <col min="6145" max="6145" width="55.140625" style="1" customWidth="1"/>
    <col min="6146" max="6146" width="17.85546875" style="1" customWidth="1"/>
    <col min="6147" max="6147" width="15.7109375" style="1" customWidth="1"/>
    <col min="6148" max="6150" width="10.7109375" style="1" customWidth="1"/>
    <col min="6151" max="6151" width="17.42578125" style="1" customWidth="1"/>
    <col min="6152" max="6152" width="11.85546875" style="1" customWidth="1"/>
    <col min="6153" max="6153" width="12.7109375" style="1" bestFit="1" customWidth="1"/>
    <col min="6154" max="6154" width="11.85546875" style="1" customWidth="1"/>
    <col min="6155" max="6156" width="9.7109375" style="1" customWidth="1"/>
    <col min="6157" max="6399" width="9.140625" style="1"/>
    <col min="6400" max="6400" width="5.7109375" style="1" customWidth="1"/>
    <col min="6401" max="6401" width="55.140625" style="1" customWidth="1"/>
    <col min="6402" max="6402" width="17.85546875" style="1" customWidth="1"/>
    <col min="6403" max="6403" width="15.7109375" style="1" customWidth="1"/>
    <col min="6404" max="6406" width="10.7109375" style="1" customWidth="1"/>
    <col min="6407" max="6407" width="17.42578125" style="1" customWidth="1"/>
    <col min="6408" max="6408" width="11.85546875" style="1" customWidth="1"/>
    <col min="6409" max="6409" width="12.7109375" style="1" bestFit="1" customWidth="1"/>
    <col min="6410" max="6410" width="11.85546875" style="1" customWidth="1"/>
    <col min="6411" max="6412" width="9.7109375" style="1" customWidth="1"/>
    <col min="6413" max="6655" width="9.140625" style="1"/>
    <col min="6656" max="6656" width="5.7109375" style="1" customWidth="1"/>
    <col min="6657" max="6657" width="55.140625" style="1" customWidth="1"/>
    <col min="6658" max="6658" width="17.85546875" style="1" customWidth="1"/>
    <col min="6659" max="6659" width="15.7109375" style="1" customWidth="1"/>
    <col min="6660" max="6662" width="10.7109375" style="1" customWidth="1"/>
    <col min="6663" max="6663" width="17.42578125" style="1" customWidth="1"/>
    <col min="6664" max="6664" width="11.85546875" style="1" customWidth="1"/>
    <col min="6665" max="6665" width="12.7109375" style="1" bestFit="1" customWidth="1"/>
    <col min="6666" max="6666" width="11.85546875" style="1" customWidth="1"/>
    <col min="6667" max="6668" width="9.7109375" style="1" customWidth="1"/>
    <col min="6669" max="6911" width="9.140625" style="1"/>
    <col min="6912" max="6912" width="5.7109375" style="1" customWidth="1"/>
    <col min="6913" max="6913" width="55.140625" style="1" customWidth="1"/>
    <col min="6914" max="6914" width="17.85546875" style="1" customWidth="1"/>
    <col min="6915" max="6915" width="15.7109375" style="1" customWidth="1"/>
    <col min="6916" max="6918" width="10.7109375" style="1" customWidth="1"/>
    <col min="6919" max="6919" width="17.42578125" style="1" customWidth="1"/>
    <col min="6920" max="6920" width="11.85546875" style="1" customWidth="1"/>
    <col min="6921" max="6921" width="12.7109375" style="1" bestFit="1" customWidth="1"/>
    <col min="6922" max="6922" width="11.85546875" style="1" customWidth="1"/>
    <col min="6923" max="6924" width="9.7109375" style="1" customWidth="1"/>
    <col min="6925" max="7167" width="9.140625" style="1"/>
    <col min="7168" max="7168" width="5.7109375" style="1" customWidth="1"/>
    <col min="7169" max="7169" width="55.140625" style="1" customWidth="1"/>
    <col min="7170" max="7170" width="17.85546875" style="1" customWidth="1"/>
    <col min="7171" max="7171" width="15.7109375" style="1" customWidth="1"/>
    <col min="7172" max="7174" width="10.7109375" style="1" customWidth="1"/>
    <col min="7175" max="7175" width="17.42578125" style="1" customWidth="1"/>
    <col min="7176" max="7176" width="11.85546875" style="1" customWidth="1"/>
    <col min="7177" max="7177" width="12.7109375" style="1" bestFit="1" customWidth="1"/>
    <col min="7178" max="7178" width="11.85546875" style="1" customWidth="1"/>
    <col min="7179" max="7180" width="9.7109375" style="1" customWidth="1"/>
    <col min="7181" max="7423" width="9.140625" style="1"/>
    <col min="7424" max="7424" width="5.7109375" style="1" customWidth="1"/>
    <col min="7425" max="7425" width="55.140625" style="1" customWidth="1"/>
    <col min="7426" max="7426" width="17.85546875" style="1" customWidth="1"/>
    <col min="7427" max="7427" width="15.7109375" style="1" customWidth="1"/>
    <col min="7428" max="7430" width="10.7109375" style="1" customWidth="1"/>
    <col min="7431" max="7431" width="17.42578125" style="1" customWidth="1"/>
    <col min="7432" max="7432" width="11.85546875" style="1" customWidth="1"/>
    <col min="7433" max="7433" width="12.7109375" style="1" bestFit="1" customWidth="1"/>
    <col min="7434" max="7434" width="11.85546875" style="1" customWidth="1"/>
    <col min="7435" max="7436" width="9.7109375" style="1" customWidth="1"/>
    <col min="7437" max="7679" width="9.140625" style="1"/>
    <col min="7680" max="7680" width="5.7109375" style="1" customWidth="1"/>
    <col min="7681" max="7681" width="55.140625" style="1" customWidth="1"/>
    <col min="7682" max="7682" width="17.85546875" style="1" customWidth="1"/>
    <col min="7683" max="7683" width="15.7109375" style="1" customWidth="1"/>
    <col min="7684" max="7686" width="10.7109375" style="1" customWidth="1"/>
    <col min="7687" max="7687" width="17.42578125" style="1" customWidth="1"/>
    <col min="7688" max="7688" width="11.85546875" style="1" customWidth="1"/>
    <col min="7689" max="7689" width="12.7109375" style="1" bestFit="1" customWidth="1"/>
    <col min="7690" max="7690" width="11.85546875" style="1" customWidth="1"/>
    <col min="7691" max="7692" width="9.7109375" style="1" customWidth="1"/>
    <col min="7693" max="7935" width="9.140625" style="1"/>
    <col min="7936" max="7936" width="5.7109375" style="1" customWidth="1"/>
    <col min="7937" max="7937" width="55.140625" style="1" customWidth="1"/>
    <col min="7938" max="7938" width="17.85546875" style="1" customWidth="1"/>
    <col min="7939" max="7939" width="15.7109375" style="1" customWidth="1"/>
    <col min="7940" max="7942" width="10.7109375" style="1" customWidth="1"/>
    <col min="7943" max="7943" width="17.42578125" style="1" customWidth="1"/>
    <col min="7944" max="7944" width="11.85546875" style="1" customWidth="1"/>
    <col min="7945" max="7945" width="12.7109375" style="1" bestFit="1" customWidth="1"/>
    <col min="7946" max="7946" width="11.85546875" style="1" customWidth="1"/>
    <col min="7947" max="7948" width="9.7109375" style="1" customWidth="1"/>
    <col min="7949" max="8191" width="9.140625" style="1"/>
    <col min="8192" max="8192" width="5.7109375" style="1" customWidth="1"/>
    <col min="8193" max="8193" width="55.140625" style="1" customWidth="1"/>
    <col min="8194" max="8194" width="17.85546875" style="1" customWidth="1"/>
    <col min="8195" max="8195" width="15.7109375" style="1" customWidth="1"/>
    <col min="8196" max="8198" width="10.7109375" style="1" customWidth="1"/>
    <col min="8199" max="8199" width="17.42578125" style="1" customWidth="1"/>
    <col min="8200" max="8200" width="11.85546875" style="1" customWidth="1"/>
    <col min="8201" max="8201" width="12.7109375" style="1" bestFit="1" customWidth="1"/>
    <col min="8202" max="8202" width="11.85546875" style="1" customWidth="1"/>
    <col min="8203" max="8204" width="9.7109375" style="1" customWidth="1"/>
    <col min="8205" max="8447" width="9.140625" style="1"/>
    <col min="8448" max="8448" width="5.7109375" style="1" customWidth="1"/>
    <col min="8449" max="8449" width="55.140625" style="1" customWidth="1"/>
    <col min="8450" max="8450" width="17.85546875" style="1" customWidth="1"/>
    <col min="8451" max="8451" width="15.7109375" style="1" customWidth="1"/>
    <col min="8452" max="8454" width="10.7109375" style="1" customWidth="1"/>
    <col min="8455" max="8455" width="17.42578125" style="1" customWidth="1"/>
    <col min="8456" max="8456" width="11.85546875" style="1" customWidth="1"/>
    <col min="8457" max="8457" width="12.7109375" style="1" bestFit="1" customWidth="1"/>
    <col min="8458" max="8458" width="11.85546875" style="1" customWidth="1"/>
    <col min="8459" max="8460" width="9.7109375" style="1" customWidth="1"/>
    <col min="8461" max="8703" width="9.140625" style="1"/>
    <col min="8704" max="8704" width="5.7109375" style="1" customWidth="1"/>
    <col min="8705" max="8705" width="55.140625" style="1" customWidth="1"/>
    <col min="8706" max="8706" width="17.85546875" style="1" customWidth="1"/>
    <col min="8707" max="8707" width="15.7109375" style="1" customWidth="1"/>
    <col min="8708" max="8710" width="10.7109375" style="1" customWidth="1"/>
    <col min="8711" max="8711" width="17.42578125" style="1" customWidth="1"/>
    <col min="8712" max="8712" width="11.85546875" style="1" customWidth="1"/>
    <col min="8713" max="8713" width="12.7109375" style="1" bestFit="1" customWidth="1"/>
    <col min="8714" max="8714" width="11.85546875" style="1" customWidth="1"/>
    <col min="8715" max="8716" width="9.7109375" style="1" customWidth="1"/>
    <col min="8717" max="8959" width="9.140625" style="1"/>
    <col min="8960" max="8960" width="5.7109375" style="1" customWidth="1"/>
    <col min="8961" max="8961" width="55.140625" style="1" customWidth="1"/>
    <col min="8962" max="8962" width="17.85546875" style="1" customWidth="1"/>
    <col min="8963" max="8963" width="15.7109375" style="1" customWidth="1"/>
    <col min="8964" max="8966" width="10.7109375" style="1" customWidth="1"/>
    <col min="8967" max="8967" width="17.42578125" style="1" customWidth="1"/>
    <col min="8968" max="8968" width="11.85546875" style="1" customWidth="1"/>
    <col min="8969" max="8969" width="12.7109375" style="1" bestFit="1" customWidth="1"/>
    <col min="8970" max="8970" width="11.85546875" style="1" customWidth="1"/>
    <col min="8971" max="8972" width="9.7109375" style="1" customWidth="1"/>
    <col min="8973" max="9215" width="9.140625" style="1"/>
    <col min="9216" max="9216" width="5.7109375" style="1" customWidth="1"/>
    <col min="9217" max="9217" width="55.140625" style="1" customWidth="1"/>
    <col min="9218" max="9218" width="17.85546875" style="1" customWidth="1"/>
    <col min="9219" max="9219" width="15.7109375" style="1" customWidth="1"/>
    <col min="9220" max="9222" width="10.7109375" style="1" customWidth="1"/>
    <col min="9223" max="9223" width="17.42578125" style="1" customWidth="1"/>
    <col min="9224" max="9224" width="11.85546875" style="1" customWidth="1"/>
    <col min="9225" max="9225" width="12.7109375" style="1" bestFit="1" customWidth="1"/>
    <col min="9226" max="9226" width="11.85546875" style="1" customWidth="1"/>
    <col min="9227" max="9228" width="9.7109375" style="1" customWidth="1"/>
    <col min="9229" max="9471" width="9.140625" style="1"/>
    <col min="9472" max="9472" width="5.7109375" style="1" customWidth="1"/>
    <col min="9473" max="9473" width="55.140625" style="1" customWidth="1"/>
    <col min="9474" max="9474" width="17.85546875" style="1" customWidth="1"/>
    <col min="9475" max="9475" width="15.7109375" style="1" customWidth="1"/>
    <col min="9476" max="9478" width="10.7109375" style="1" customWidth="1"/>
    <col min="9479" max="9479" width="17.42578125" style="1" customWidth="1"/>
    <col min="9480" max="9480" width="11.85546875" style="1" customWidth="1"/>
    <col min="9481" max="9481" width="12.7109375" style="1" bestFit="1" customWidth="1"/>
    <col min="9482" max="9482" width="11.85546875" style="1" customWidth="1"/>
    <col min="9483" max="9484" width="9.7109375" style="1" customWidth="1"/>
    <col min="9485" max="9727" width="9.140625" style="1"/>
    <col min="9728" max="9728" width="5.7109375" style="1" customWidth="1"/>
    <col min="9729" max="9729" width="55.140625" style="1" customWidth="1"/>
    <col min="9730" max="9730" width="17.85546875" style="1" customWidth="1"/>
    <col min="9731" max="9731" width="15.7109375" style="1" customWidth="1"/>
    <col min="9732" max="9734" width="10.7109375" style="1" customWidth="1"/>
    <col min="9735" max="9735" width="17.42578125" style="1" customWidth="1"/>
    <col min="9736" max="9736" width="11.85546875" style="1" customWidth="1"/>
    <col min="9737" max="9737" width="12.7109375" style="1" bestFit="1" customWidth="1"/>
    <col min="9738" max="9738" width="11.85546875" style="1" customWidth="1"/>
    <col min="9739" max="9740" width="9.7109375" style="1" customWidth="1"/>
    <col min="9741" max="9983" width="9.140625" style="1"/>
    <col min="9984" max="9984" width="5.7109375" style="1" customWidth="1"/>
    <col min="9985" max="9985" width="55.140625" style="1" customWidth="1"/>
    <col min="9986" max="9986" width="17.85546875" style="1" customWidth="1"/>
    <col min="9987" max="9987" width="15.7109375" style="1" customWidth="1"/>
    <col min="9988" max="9990" width="10.7109375" style="1" customWidth="1"/>
    <col min="9991" max="9991" width="17.42578125" style="1" customWidth="1"/>
    <col min="9992" max="9992" width="11.85546875" style="1" customWidth="1"/>
    <col min="9993" max="9993" width="12.7109375" style="1" bestFit="1" customWidth="1"/>
    <col min="9994" max="9994" width="11.85546875" style="1" customWidth="1"/>
    <col min="9995" max="9996" width="9.7109375" style="1" customWidth="1"/>
    <col min="9997" max="10239" width="9.140625" style="1"/>
    <col min="10240" max="10240" width="5.7109375" style="1" customWidth="1"/>
    <col min="10241" max="10241" width="55.140625" style="1" customWidth="1"/>
    <col min="10242" max="10242" width="17.85546875" style="1" customWidth="1"/>
    <col min="10243" max="10243" width="15.7109375" style="1" customWidth="1"/>
    <col min="10244" max="10246" width="10.7109375" style="1" customWidth="1"/>
    <col min="10247" max="10247" width="17.42578125" style="1" customWidth="1"/>
    <col min="10248" max="10248" width="11.85546875" style="1" customWidth="1"/>
    <col min="10249" max="10249" width="12.7109375" style="1" bestFit="1" customWidth="1"/>
    <col min="10250" max="10250" width="11.85546875" style="1" customWidth="1"/>
    <col min="10251" max="10252" width="9.7109375" style="1" customWidth="1"/>
    <col min="10253" max="10495" width="9.140625" style="1"/>
    <col min="10496" max="10496" width="5.7109375" style="1" customWidth="1"/>
    <col min="10497" max="10497" width="55.140625" style="1" customWidth="1"/>
    <col min="10498" max="10498" width="17.85546875" style="1" customWidth="1"/>
    <col min="10499" max="10499" width="15.7109375" style="1" customWidth="1"/>
    <col min="10500" max="10502" width="10.7109375" style="1" customWidth="1"/>
    <col min="10503" max="10503" width="17.42578125" style="1" customWidth="1"/>
    <col min="10504" max="10504" width="11.85546875" style="1" customWidth="1"/>
    <col min="10505" max="10505" width="12.7109375" style="1" bestFit="1" customWidth="1"/>
    <col min="10506" max="10506" width="11.85546875" style="1" customWidth="1"/>
    <col min="10507" max="10508" width="9.7109375" style="1" customWidth="1"/>
    <col min="10509" max="10751" width="9.140625" style="1"/>
    <col min="10752" max="10752" width="5.7109375" style="1" customWidth="1"/>
    <col min="10753" max="10753" width="55.140625" style="1" customWidth="1"/>
    <col min="10754" max="10754" width="17.85546875" style="1" customWidth="1"/>
    <col min="10755" max="10755" width="15.7109375" style="1" customWidth="1"/>
    <col min="10756" max="10758" width="10.7109375" style="1" customWidth="1"/>
    <col min="10759" max="10759" width="17.42578125" style="1" customWidth="1"/>
    <col min="10760" max="10760" width="11.85546875" style="1" customWidth="1"/>
    <col min="10761" max="10761" width="12.7109375" style="1" bestFit="1" customWidth="1"/>
    <col min="10762" max="10762" width="11.85546875" style="1" customWidth="1"/>
    <col min="10763" max="10764" width="9.7109375" style="1" customWidth="1"/>
    <col min="10765" max="11007" width="9.140625" style="1"/>
    <col min="11008" max="11008" width="5.7109375" style="1" customWidth="1"/>
    <col min="11009" max="11009" width="55.140625" style="1" customWidth="1"/>
    <col min="11010" max="11010" width="17.85546875" style="1" customWidth="1"/>
    <col min="11011" max="11011" width="15.7109375" style="1" customWidth="1"/>
    <col min="11012" max="11014" width="10.7109375" style="1" customWidth="1"/>
    <col min="11015" max="11015" width="17.42578125" style="1" customWidth="1"/>
    <col min="11016" max="11016" width="11.85546875" style="1" customWidth="1"/>
    <col min="11017" max="11017" width="12.7109375" style="1" bestFit="1" customWidth="1"/>
    <col min="11018" max="11018" width="11.85546875" style="1" customWidth="1"/>
    <col min="11019" max="11020" width="9.7109375" style="1" customWidth="1"/>
    <col min="11021" max="11263" width="9.140625" style="1"/>
    <col min="11264" max="11264" width="5.7109375" style="1" customWidth="1"/>
    <col min="11265" max="11265" width="55.140625" style="1" customWidth="1"/>
    <col min="11266" max="11266" width="17.85546875" style="1" customWidth="1"/>
    <col min="11267" max="11267" width="15.7109375" style="1" customWidth="1"/>
    <col min="11268" max="11270" width="10.7109375" style="1" customWidth="1"/>
    <col min="11271" max="11271" width="17.42578125" style="1" customWidth="1"/>
    <col min="11272" max="11272" width="11.85546875" style="1" customWidth="1"/>
    <col min="11273" max="11273" width="12.7109375" style="1" bestFit="1" customWidth="1"/>
    <col min="11274" max="11274" width="11.85546875" style="1" customWidth="1"/>
    <col min="11275" max="11276" width="9.7109375" style="1" customWidth="1"/>
    <col min="11277" max="11519" width="9.140625" style="1"/>
    <col min="11520" max="11520" width="5.7109375" style="1" customWidth="1"/>
    <col min="11521" max="11521" width="55.140625" style="1" customWidth="1"/>
    <col min="11522" max="11522" width="17.85546875" style="1" customWidth="1"/>
    <col min="11523" max="11523" width="15.7109375" style="1" customWidth="1"/>
    <col min="11524" max="11526" width="10.7109375" style="1" customWidth="1"/>
    <col min="11527" max="11527" width="17.42578125" style="1" customWidth="1"/>
    <col min="11528" max="11528" width="11.85546875" style="1" customWidth="1"/>
    <col min="11529" max="11529" width="12.7109375" style="1" bestFit="1" customWidth="1"/>
    <col min="11530" max="11530" width="11.85546875" style="1" customWidth="1"/>
    <col min="11531" max="11532" width="9.7109375" style="1" customWidth="1"/>
    <col min="11533" max="11775" width="9.140625" style="1"/>
    <col min="11776" max="11776" width="5.7109375" style="1" customWidth="1"/>
    <col min="11777" max="11777" width="55.140625" style="1" customWidth="1"/>
    <col min="11778" max="11778" width="17.85546875" style="1" customWidth="1"/>
    <col min="11779" max="11779" width="15.7109375" style="1" customWidth="1"/>
    <col min="11780" max="11782" width="10.7109375" style="1" customWidth="1"/>
    <col min="11783" max="11783" width="17.42578125" style="1" customWidth="1"/>
    <col min="11784" max="11784" width="11.85546875" style="1" customWidth="1"/>
    <col min="11785" max="11785" width="12.7109375" style="1" bestFit="1" customWidth="1"/>
    <col min="11786" max="11786" width="11.85546875" style="1" customWidth="1"/>
    <col min="11787" max="11788" width="9.7109375" style="1" customWidth="1"/>
    <col min="11789" max="12031" width="9.140625" style="1"/>
    <col min="12032" max="12032" width="5.7109375" style="1" customWidth="1"/>
    <col min="12033" max="12033" width="55.140625" style="1" customWidth="1"/>
    <col min="12034" max="12034" width="17.85546875" style="1" customWidth="1"/>
    <col min="12035" max="12035" width="15.7109375" style="1" customWidth="1"/>
    <col min="12036" max="12038" width="10.7109375" style="1" customWidth="1"/>
    <col min="12039" max="12039" width="17.42578125" style="1" customWidth="1"/>
    <col min="12040" max="12040" width="11.85546875" style="1" customWidth="1"/>
    <col min="12041" max="12041" width="12.7109375" style="1" bestFit="1" customWidth="1"/>
    <col min="12042" max="12042" width="11.85546875" style="1" customWidth="1"/>
    <col min="12043" max="12044" width="9.7109375" style="1" customWidth="1"/>
    <col min="12045" max="12287" width="9.140625" style="1"/>
    <col min="12288" max="12288" width="5.7109375" style="1" customWidth="1"/>
    <col min="12289" max="12289" width="55.140625" style="1" customWidth="1"/>
    <col min="12290" max="12290" width="17.85546875" style="1" customWidth="1"/>
    <col min="12291" max="12291" width="15.7109375" style="1" customWidth="1"/>
    <col min="12292" max="12294" width="10.7109375" style="1" customWidth="1"/>
    <col min="12295" max="12295" width="17.42578125" style="1" customWidth="1"/>
    <col min="12296" max="12296" width="11.85546875" style="1" customWidth="1"/>
    <col min="12297" max="12297" width="12.7109375" style="1" bestFit="1" customWidth="1"/>
    <col min="12298" max="12298" width="11.85546875" style="1" customWidth="1"/>
    <col min="12299" max="12300" width="9.7109375" style="1" customWidth="1"/>
    <col min="12301" max="12543" width="9.140625" style="1"/>
    <col min="12544" max="12544" width="5.7109375" style="1" customWidth="1"/>
    <col min="12545" max="12545" width="55.140625" style="1" customWidth="1"/>
    <col min="12546" max="12546" width="17.85546875" style="1" customWidth="1"/>
    <col min="12547" max="12547" width="15.7109375" style="1" customWidth="1"/>
    <col min="12548" max="12550" width="10.7109375" style="1" customWidth="1"/>
    <col min="12551" max="12551" width="17.42578125" style="1" customWidth="1"/>
    <col min="12552" max="12552" width="11.85546875" style="1" customWidth="1"/>
    <col min="12553" max="12553" width="12.7109375" style="1" bestFit="1" customWidth="1"/>
    <col min="12554" max="12554" width="11.85546875" style="1" customWidth="1"/>
    <col min="12555" max="12556" width="9.7109375" style="1" customWidth="1"/>
    <col min="12557" max="12799" width="9.140625" style="1"/>
    <col min="12800" max="12800" width="5.7109375" style="1" customWidth="1"/>
    <col min="12801" max="12801" width="55.140625" style="1" customWidth="1"/>
    <col min="12802" max="12802" width="17.85546875" style="1" customWidth="1"/>
    <col min="12803" max="12803" width="15.7109375" style="1" customWidth="1"/>
    <col min="12804" max="12806" width="10.7109375" style="1" customWidth="1"/>
    <col min="12807" max="12807" width="17.42578125" style="1" customWidth="1"/>
    <col min="12808" max="12808" width="11.85546875" style="1" customWidth="1"/>
    <col min="12809" max="12809" width="12.7109375" style="1" bestFit="1" customWidth="1"/>
    <col min="12810" max="12810" width="11.85546875" style="1" customWidth="1"/>
    <col min="12811" max="12812" width="9.7109375" style="1" customWidth="1"/>
    <col min="12813" max="13055" width="9.140625" style="1"/>
    <col min="13056" max="13056" width="5.7109375" style="1" customWidth="1"/>
    <col min="13057" max="13057" width="55.140625" style="1" customWidth="1"/>
    <col min="13058" max="13058" width="17.85546875" style="1" customWidth="1"/>
    <col min="13059" max="13059" width="15.7109375" style="1" customWidth="1"/>
    <col min="13060" max="13062" width="10.7109375" style="1" customWidth="1"/>
    <col min="13063" max="13063" width="17.42578125" style="1" customWidth="1"/>
    <col min="13064" max="13064" width="11.85546875" style="1" customWidth="1"/>
    <col min="13065" max="13065" width="12.7109375" style="1" bestFit="1" customWidth="1"/>
    <col min="13066" max="13066" width="11.85546875" style="1" customWidth="1"/>
    <col min="13067" max="13068" width="9.7109375" style="1" customWidth="1"/>
    <col min="13069" max="13311" width="9.140625" style="1"/>
    <col min="13312" max="13312" width="5.7109375" style="1" customWidth="1"/>
    <col min="13313" max="13313" width="55.140625" style="1" customWidth="1"/>
    <col min="13314" max="13314" width="17.85546875" style="1" customWidth="1"/>
    <col min="13315" max="13315" width="15.7109375" style="1" customWidth="1"/>
    <col min="13316" max="13318" width="10.7109375" style="1" customWidth="1"/>
    <col min="13319" max="13319" width="17.42578125" style="1" customWidth="1"/>
    <col min="13320" max="13320" width="11.85546875" style="1" customWidth="1"/>
    <col min="13321" max="13321" width="12.7109375" style="1" bestFit="1" customWidth="1"/>
    <col min="13322" max="13322" width="11.85546875" style="1" customWidth="1"/>
    <col min="13323" max="13324" width="9.7109375" style="1" customWidth="1"/>
    <col min="13325" max="13567" width="9.140625" style="1"/>
    <col min="13568" max="13568" width="5.7109375" style="1" customWidth="1"/>
    <col min="13569" max="13569" width="55.140625" style="1" customWidth="1"/>
    <col min="13570" max="13570" width="17.85546875" style="1" customWidth="1"/>
    <col min="13571" max="13571" width="15.7109375" style="1" customWidth="1"/>
    <col min="13572" max="13574" width="10.7109375" style="1" customWidth="1"/>
    <col min="13575" max="13575" width="17.42578125" style="1" customWidth="1"/>
    <col min="13576" max="13576" width="11.85546875" style="1" customWidth="1"/>
    <col min="13577" max="13577" width="12.7109375" style="1" bestFit="1" customWidth="1"/>
    <col min="13578" max="13578" width="11.85546875" style="1" customWidth="1"/>
    <col min="13579" max="13580" width="9.7109375" style="1" customWidth="1"/>
    <col min="13581" max="13823" width="9.140625" style="1"/>
    <col min="13824" max="13824" width="5.7109375" style="1" customWidth="1"/>
    <col min="13825" max="13825" width="55.140625" style="1" customWidth="1"/>
    <col min="13826" max="13826" width="17.85546875" style="1" customWidth="1"/>
    <col min="13827" max="13827" width="15.7109375" style="1" customWidth="1"/>
    <col min="13828" max="13830" width="10.7109375" style="1" customWidth="1"/>
    <col min="13831" max="13831" width="17.42578125" style="1" customWidth="1"/>
    <col min="13832" max="13832" width="11.85546875" style="1" customWidth="1"/>
    <col min="13833" max="13833" width="12.7109375" style="1" bestFit="1" customWidth="1"/>
    <col min="13834" max="13834" width="11.85546875" style="1" customWidth="1"/>
    <col min="13835" max="13836" width="9.7109375" style="1" customWidth="1"/>
    <col min="13837" max="14079" width="9.140625" style="1"/>
    <col min="14080" max="14080" width="5.7109375" style="1" customWidth="1"/>
    <col min="14081" max="14081" width="55.140625" style="1" customWidth="1"/>
    <col min="14082" max="14082" width="17.85546875" style="1" customWidth="1"/>
    <col min="14083" max="14083" width="15.7109375" style="1" customWidth="1"/>
    <col min="14084" max="14086" width="10.7109375" style="1" customWidth="1"/>
    <col min="14087" max="14087" width="17.42578125" style="1" customWidth="1"/>
    <col min="14088" max="14088" width="11.85546875" style="1" customWidth="1"/>
    <col min="14089" max="14089" width="12.7109375" style="1" bestFit="1" customWidth="1"/>
    <col min="14090" max="14090" width="11.85546875" style="1" customWidth="1"/>
    <col min="14091" max="14092" width="9.7109375" style="1" customWidth="1"/>
    <col min="14093" max="14335" width="9.140625" style="1"/>
    <col min="14336" max="14336" width="5.7109375" style="1" customWidth="1"/>
    <col min="14337" max="14337" width="55.140625" style="1" customWidth="1"/>
    <col min="14338" max="14338" width="17.85546875" style="1" customWidth="1"/>
    <col min="14339" max="14339" width="15.7109375" style="1" customWidth="1"/>
    <col min="14340" max="14342" width="10.7109375" style="1" customWidth="1"/>
    <col min="14343" max="14343" width="17.42578125" style="1" customWidth="1"/>
    <col min="14344" max="14344" width="11.85546875" style="1" customWidth="1"/>
    <col min="14345" max="14345" width="12.7109375" style="1" bestFit="1" customWidth="1"/>
    <col min="14346" max="14346" width="11.85546875" style="1" customWidth="1"/>
    <col min="14347" max="14348" width="9.7109375" style="1" customWidth="1"/>
    <col min="14349" max="14591" width="9.140625" style="1"/>
    <col min="14592" max="14592" width="5.7109375" style="1" customWidth="1"/>
    <col min="14593" max="14593" width="55.140625" style="1" customWidth="1"/>
    <col min="14594" max="14594" width="17.85546875" style="1" customWidth="1"/>
    <col min="14595" max="14595" width="15.7109375" style="1" customWidth="1"/>
    <col min="14596" max="14598" width="10.7109375" style="1" customWidth="1"/>
    <col min="14599" max="14599" width="17.42578125" style="1" customWidth="1"/>
    <col min="14600" max="14600" width="11.85546875" style="1" customWidth="1"/>
    <col min="14601" max="14601" width="12.7109375" style="1" bestFit="1" customWidth="1"/>
    <col min="14602" max="14602" width="11.85546875" style="1" customWidth="1"/>
    <col min="14603" max="14604" width="9.7109375" style="1" customWidth="1"/>
    <col min="14605" max="14847" width="9.140625" style="1"/>
    <col min="14848" max="14848" width="5.7109375" style="1" customWidth="1"/>
    <col min="14849" max="14849" width="55.140625" style="1" customWidth="1"/>
    <col min="14850" max="14850" width="17.85546875" style="1" customWidth="1"/>
    <col min="14851" max="14851" width="15.7109375" style="1" customWidth="1"/>
    <col min="14852" max="14854" width="10.7109375" style="1" customWidth="1"/>
    <col min="14855" max="14855" width="17.42578125" style="1" customWidth="1"/>
    <col min="14856" max="14856" width="11.85546875" style="1" customWidth="1"/>
    <col min="14857" max="14857" width="12.7109375" style="1" bestFit="1" customWidth="1"/>
    <col min="14858" max="14858" width="11.85546875" style="1" customWidth="1"/>
    <col min="14859" max="14860" width="9.7109375" style="1" customWidth="1"/>
    <col min="14861" max="15103" width="9.140625" style="1"/>
    <col min="15104" max="15104" width="5.7109375" style="1" customWidth="1"/>
    <col min="15105" max="15105" width="55.140625" style="1" customWidth="1"/>
    <col min="15106" max="15106" width="17.85546875" style="1" customWidth="1"/>
    <col min="15107" max="15107" width="15.7109375" style="1" customWidth="1"/>
    <col min="15108" max="15110" width="10.7109375" style="1" customWidth="1"/>
    <col min="15111" max="15111" width="17.42578125" style="1" customWidth="1"/>
    <col min="15112" max="15112" width="11.85546875" style="1" customWidth="1"/>
    <col min="15113" max="15113" width="12.7109375" style="1" bestFit="1" customWidth="1"/>
    <col min="15114" max="15114" width="11.85546875" style="1" customWidth="1"/>
    <col min="15115" max="15116" width="9.7109375" style="1" customWidth="1"/>
    <col min="15117" max="15359" width="9.140625" style="1"/>
    <col min="15360" max="15360" width="5.7109375" style="1" customWidth="1"/>
    <col min="15361" max="15361" width="55.140625" style="1" customWidth="1"/>
    <col min="15362" max="15362" width="17.85546875" style="1" customWidth="1"/>
    <col min="15363" max="15363" width="15.7109375" style="1" customWidth="1"/>
    <col min="15364" max="15366" width="10.7109375" style="1" customWidth="1"/>
    <col min="15367" max="15367" width="17.42578125" style="1" customWidth="1"/>
    <col min="15368" max="15368" width="11.85546875" style="1" customWidth="1"/>
    <col min="15369" max="15369" width="12.7109375" style="1" bestFit="1" customWidth="1"/>
    <col min="15370" max="15370" width="11.85546875" style="1" customWidth="1"/>
    <col min="15371" max="15372" width="9.7109375" style="1" customWidth="1"/>
    <col min="15373" max="15615" width="9.140625" style="1"/>
    <col min="15616" max="15616" width="5.7109375" style="1" customWidth="1"/>
    <col min="15617" max="15617" width="55.140625" style="1" customWidth="1"/>
    <col min="15618" max="15618" width="17.85546875" style="1" customWidth="1"/>
    <col min="15619" max="15619" width="15.7109375" style="1" customWidth="1"/>
    <col min="15620" max="15622" width="10.7109375" style="1" customWidth="1"/>
    <col min="15623" max="15623" width="17.42578125" style="1" customWidth="1"/>
    <col min="15624" max="15624" width="11.85546875" style="1" customWidth="1"/>
    <col min="15625" max="15625" width="12.7109375" style="1" bestFit="1" customWidth="1"/>
    <col min="15626" max="15626" width="11.85546875" style="1" customWidth="1"/>
    <col min="15627" max="15628" width="9.7109375" style="1" customWidth="1"/>
    <col min="15629" max="15871" width="9.140625" style="1"/>
    <col min="15872" max="15872" width="5.7109375" style="1" customWidth="1"/>
    <col min="15873" max="15873" width="55.140625" style="1" customWidth="1"/>
    <col min="15874" max="15874" width="17.85546875" style="1" customWidth="1"/>
    <col min="15875" max="15875" width="15.7109375" style="1" customWidth="1"/>
    <col min="15876" max="15878" width="10.7109375" style="1" customWidth="1"/>
    <col min="15879" max="15879" width="17.42578125" style="1" customWidth="1"/>
    <col min="15880" max="15880" width="11.85546875" style="1" customWidth="1"/>
    <col min="15881" max="15881" width="12.7109375" style="1" bestFit="1" customWidth="1"/>
    <col min="15882" max="15882" width="11.85546875" style="1" customWidth="1"/>
    <col min="15883" max="15884" width="9.7109375" style="1" customWidth="1"/>
    <col min="15885" max="16127" width="9.140625" style="1"/>
    <col min="16128" max="16128" width="5.7109375" style="1" customWidth="1"/>
    <col min="16129" max="16129" width="55.140625" style="1" customWidth="1"/>
    <col min="16130" max="16130" width="17.85546875" style="1" customWidth="1"/>
    <col min="16131" max="16131" width="15.7109375" style="1" customWidth="1"/>
    <col min="16132" max="16134" width="10.7109375" style="1" customWidth="1"/>
    <col min="16135" max="16135" width="17.42578125" style="1" customWidth="1"/>
    <col min="16136" max="16136" width="11.85546875" style="1" customWidth="1"/>
    <col min="16137" max="16137" width="12.7109375" style="1" bestFit="1" customWidth="1"/>
    <col min="16138" max="16138" width="11.85546875" style="1" customWidth="1"/>
    <col min="16139" max="16140" width="9.7109375" style="1" customWidth="1"/>
    <col min="16141" max="16384" width="9.140625" style="1"/>
  </cols>
  <sheetData>
    <row r="2" spans="1:12" ht="15" x14ac:dyDescent="0.25">
      <c r="A2" s="70" t="s">
        <v>0</v>
      </c>
      <c r="B2" s="70"/>
      <c r="C2" s="70"/>
      <c r="D2" s="70"/>
      <c r="E2" s="70"/>
      <c r="F2" s="70"/>
      <c r="G2" s="70"/>
      <c r="H2" s="70"/>
      <c r="I2" s="70"/>
      <c r="J2" s="57"/>
    </row>
    <row r="3" spans="1:12" ht="15" x14ac:dyDescent="0.25">
      <c r="A3" s="70" t="s">
        <v>1</v>
      </c>
      <c r="B3" s="70"/>
      <c r="C3" s="70"/>
      <c r="D3" s="70"/>
      <c r="E3" s="70"/>
      <c r="F3" s="70"/>
      <c r="G3" s="70"/>
      <c r="H3" s="70"/>
      <c r="I3" s="70"/>
      <c r="J3" s="57"/>
    </row>
    <row r="4" spans="1:12" ht="15" x14ac:dyDescent="0.25"/>
    <row r="5" spans="1:12" ht="15" x14ac:dyDescent="0.25">
      <c r="H5" s="74" t="s">
        <v>2</v>
      </c>
      <c r="I5" s="74"/>
      <c r="J5" s="5"/>
    </row>
    <row r="6" spans="1:12" ht="21" customHeight="1" x14ac:dyDescent="0.25">
      <c r="A6" s="75" t="s">
        <v>3</v>
      </c>
      <c r="B6" s="75" t="s">
        <v>4</v>
      </c>
      <c r="C6" s="75" t="s">
        <v>5</v>
      </c>
      <c r="D6" s="75"/>
      <c r="E6" s="75"/>
      <c r="F6" s="75"/>
      <c r="G6" s="76" t="s">
        <v>6</v>
      </c>
      <c r="H6" s="76" t="s">
        <v>7</v>
      </c>
      <c r="I6" s="76" t="s">
        <v>8</v>
      </c>
      <c r="J6" s="6"/>
    </row>
    <row r="7" spans="1:12" ht="66" customHeight="1" x14ac:dyDescent="0.25">
      <c r="A7" s="75"/>
      <c r="B7" s="75"/>
      <c r="C7" s="7" t="s">
        <v>9</v>
      </c>
      <c r="D7" s="56" t="s">
        <v>10</v>
      </c>
      <c r="E7" s="56" t="s">
        <v>11</v>
      </c>
      <c r="F7" s="9" t="s">
        <v>12</v>
      </c>
      <c r="G7" s="76"/>
      <c r="H7" s="76"/>
      <c r="I7" s="76"/>
      <c r="J7" s="6"/>
    </row>
    <row r="8" spans="1:12" s="14" customFormat="1" ht="29.25" customHeight="1" x14ac:dyDescent="0.25">
      <c r="A8" s="10" t="s">
        <v>13</v>
      </c>
      <c r="B8" s="10" t="s">
        <v>14</v>
      </c>
      <c r="C8" s="11" t="s">
        <v>15</v>
      </c>
      <c r="D8" s="10">
        <v>2</v>
      </c>
      <c r="E8" s="10">
        <v>3</v>
      </c>
      <c r="F8" s="10">
        <v>4</v>
      </c>
      <c r="G8" s="10">
        <v>6</v>
      </c>
      <c r="H8" s="10">
        <v>7</v>
      </c>
      <c r="I8" s="10"/>
      <c r="J8" s="12"/>
      <c r="K8" s="13"/>
      <c r="L8" s="13"/>
    </row>
    <row r="9" spans="1:12" s="17" customFormat="1" ht="16.5" hidden="1" customHeight="1" x14ac:dyDescent="0.25">
      <c r="A9" s="55" t="s">
        <v>13</v>
      </c>
      <c r="B9" s="29" t="s">
        <v>17</v>
      </c>
      <c r="C9" s="28" t="e">
        <f>SUM(D9:F9)</f>
        <v>#REF!</v>
      </c>
      <c r="D9" s="28" t="e">
        <f>+#REF!+#REF!</f>
        <v>#REF!</v>
      </c>
      <c r="E9" s="28" t="e">
        <f>+#REF!+#REF!</f>
        <v>#REF!</v>
      </c>
      <c r="F9" s="28" t="e">
        <f>+#REF!+#REF!</f>
        <v>#REF!</v>
      </c>
      <c r="G9" s="28" t="e">
        <f>+#REF!+#REF!</f>
        <v>#REF!</v>
      </c>
      <c r="H9" s="30"/>
      <c r="I9" s="30"/>
      <c r="J9" s="18"/>
      <c r="K9" s="16"/>
      <c r="L9" s="16"/>
    </row>
    <row r="10" spans="1:12" s="17" customFormat="1" ht="16.5" customHeight="1" x14ac:dyDescent="0.25">
      <c r="A10" s="62" t="s">
        <v>136</v>
      </c>
      <c r="B10" s="29" t="s">
        <v>137</v>
      </c>
      <c r="C10" s="28">
        <f>D10+E10+F10</f>
        <v>190</v>
      </c>
      <c r="D10" s="28"/>
      <c r="E10" s="28">
        <f>E11</f>
        <v>190</v>
      </c>
      <c r="F10" s="28"/>
      <c r="G10" s="28">
        <f>G11</f>
        <v>38</v>
      </c>
      <c r="H10" s="30">
        <f>H11</f>
        <v>40</v>
      </c>
      <c r="I10" s="30"/>
      <c r="J10" s="18"/>
      <c r="K10" s="16"/>
      <c r="L10" s="16"/>
    </row>
    <row r="11" spans="1:12" s="17" customFormat="1" ht="16.5" customHeight="1" x14ac:dyDescent="0.25">
      <c r="A11" s="35">
        <v>1</v>
      </c>
      <c r="B11" s="36" t="s">
        <v>140</v>
      </c>
      <c r="C11" s="31">
        <f t="shared" ref="C11:C14" si="0">D11+E11+F11</f>
        <v>190</v>
      </c>
      <c r="D11" s="31"/>
      <c r="E11" s="31">
        <v>190</v>
      </c>
      <c r="F11" s="31"/>
      <c r="G11" s="31">
        <v>38</v>
      </c>
      <c r="H11" s="39">
        <v>40</v>
      </c>
      <c r="I11" s="40"/>
      <c r="J11" s="18"/>
      <c r="K11" s="16"/>
      <c r="L11" s="16"/>
    </row>
    <row r="12" spans="1:12" s="17" customFormat="1" ht="16.5" customHeight="1" x14ac:dyDescent="0.25">
      <c r="A12" s="35">
        <v>2</v>
      </c>
      <c r="B12" s="36" t="s">
        <v>141</v>
      </c>
      <c r="C12" s="31">
        <f t="shared" si="0"/>
        <v>171</v>
      </c>
      <c r="D12" s="31"/>
      <c r="E12" s="31">
        <v>171</v>
      </c>
      <c r="F12" s="31"/>
      <c r="G12" s="64">
        <v>34.200000000000003</v>
      </c>
      <c r="H12" s="39">
        <v>36</v>
      </c>
      <c r="I12" s="39"/>
      <c r="J12" s="18"/>
      <c r="K12" s="16"/>
      <c r="L12" s="16"/>
    </row>
    <row r="13" spans="1:12" s="17" customFormat="1" ht="16.5" customHeight="1" x14ac:dyDescent="0.25">
      <c r="A13" s="35"/>
      <c r="B13" s="65" t="s">
        <v>143</v>
      </c>
      <c r="C13" s="31">
        <f t="shared" si="0"/>
        <v>0</v>
      </c>
      <c r="D13" s="66"/>
      <c r="E13" s="66"/>
      <c r="F13" s="66"/>
      <c r="G13" s="67">
        <v>13</v>
      </c>
      <c r="H13" s="68">
        <v>15</v>
      </c>
      <c r="I13" s="68"/>
      <c r="J13" s="18"/>
      <c r="K13" s="16"/>
      <c r="L13" s="16"/>
    </row>
    <row r="14" spans="1:12" s="17" customFormat="1" ht="16.5" customHeight="1" x14ac:dyDescent="0.25">
      <c r="A14" s="35">
        <v>3</v>
      </c>
      <c r="B14" s="36" t="s">
        <v>142</v>
      </c>
      <c r="C14" s="31">
        <f t="shared" si="0"/>
        <v>19</v>
      </c>
      <c r="D14" s="31"/>
      <c r="E14" s="31">
        <v>19</v>
      </c>
      <c r="F14" s="31"/>
      <c r="G14" s="64">
        <v>3.8</v>
      </c>
      <c r="H14" s="39">
        <v>4</v>
      </c>
      <c r="I14" s="39"/>
      <c r="J14" s="18"/>
      <c r="K14" s="16"/>
      <c r="L14" s="16"/>
    </row>
    <row r="15" spans="1:12" s="17" customFormat="1" ht="16.5" customHeight="1" x14ac:dyDescent="0.25">
      <c r="A15" s="55" t="s">
        <v>136</v>
      </c>
      <c r="B15" s="29" t="s">
        <v>123</v>
      </c>
      <c r="C15" s="28">
        <f>C16+C30</f>
        <v>49923.934999999998</v>
      </c>
      <c r="D15" s="28">
        <f t="shared" ref="D15:H15" si="1">D16+D30</f>
        <v>6525</v>
      </c>
      <c r="E15" s="28">
        <f t="shared" si="1"/>
        <v>29008</v>
      </c>
      <c r="F15" s="28">
        <f t="shared" si="1"/>
        <v>14390.934999999999</v>
      </c>
      <c r="G15" s="28">
        <f t="shared" si="1"/>
        <v>41822.934999999998</v>
      </c>
      <c r="H15" s="28">
        <f t="shared" si="1"/>
        <v>10845</v>
      </c>
      <c r="I15" s="30"/>
      <c r="J15" s="18"/>
      <c r="K15" s="16"/>
      <c r="L15" s="16"/>
    </row>
    <row r="16" spans="1:12" s="17" customFormat="1" ht="18" customHeight="1" x14ac:dyDescent="0.25">
      <c r="A16" s="83">
        <v>1</v>
      </c>
      <c r="B16" s="84" t="s">
        <v>18</v>
      </c>
      <c r="C16" s="46">
        <f>C17+C22+C23+C24+C25</f>
        <v>36636</v>
      </c>
      <c r="D16" s="46">
        <f>D17+D22+D23+D24+D25</f>
        <v>6525</v>
      </c>
      <c r="E16" s="46">
        <f t="shared" ref="E16:H16" si="2">E17+E22+E23+E24+E25</f>
        <v>16682</v>
      </c>
      <c r="F16" s="46">
        <f t="shared" si="2"/>
        <v>13429</v>
      </c>
      <c r="G16" s="46">
        <f t="shared" si="2"/>
        <v>29028</v>
      </c>
      <c r="H16" s="46">
        <f t="shared" si="2"/>
        <v>10352</v>
      </c>
      <c r="I16" s="30"/>
      <c r="J16" s="18"/>
      <c r="K16" s="16"/>
      <c r="L16" s="16"/>
    </row>
    <row r="17" spans="1:12" s="17" customFormat="1" ht="18" customHeight="1" x14ac:dyDescent="0.25">
      <c r="A17" s="83" t="s">
        <v>100</v>
      </c>
      <c r="B17" s="84" t="s">
        <v>98</v>
      </c>
      <c r="C17" s="46">
        <f>C18+C21</f>
        <v>4692</v>
      </c>
      <c r="D17" s="46">
        <f>D18+D21</f>
        <v>268</v>
      </c>
      <c r="E17" s="46">
        <f>E18+E21</f>
        <v>4356</v>
      </c>
      <c r="F17" s="46">
        <f t="shared" ref="F17:H17" si="3">F18+F21</f>
        <v>68</v>
      </c>
      <c r="G17" s="46">
        <f t="shared" si="3"/>
        <v>4268</v>
      </c>
      <c r="H17" s="46">
        <f t="shared" si="3"/>
        <v>321</v>
      </c>
      <c r="I17" s="87" t="s">
        <v>148</v>
      </c>
      <c r="J17" s="18"/>
      <c r="K17" s="16"/>
      <c r="L17" s="16"/>
    </row>
    <row r="18" spans="1:12" s="17" customFormat="1" ht="18" customHeight="1" x14ac:dyDescent="0.25">
      <c r="A18" s="62"/>
      <c r="B18" s="33" t="s">
        <v>135</v>
      </c>
      <c r="C18" s="34">
        <f>D18+E18+F18</f>
        <v>4423</v>
      </c>
      <c r="D18" s="34">
        <f>SUM(D19:D20)</f>
        <v>141</v>
      </c>
      <c r="E18" s="34">
        <f>SUM(E19:E20)</f>
        <v>4282</v>
      </c>
      <c r="F18" s="34"/>
      <c r="G18" s="34">
        <f>SUM(G19:G20)</f>
        <v>4102</v>
      </c>
      <c r="H18" s="34">
        <f>SUM(H19:H20)</f>
        <v>321</v>
      </c>
      <c r="I18" s="85"/>
      <c r="J18" s="18"/>
      <c r="K18" s="16"/>
      <c r="L18" s="16"/>
    </row>
    <row r="19" spans="1:12" s="17" customFormat="1" ht="17.25" customHeight="1" x14ac:dyDescent="0.25">
      <c r="A19" s="62"/>
      <c r="B19" s="41" t="s">
        <v>144</v>
      </c>
      <c r="C19" s="31">
        <f>D19+E19+F19</f>
        <v>4348</v>
      </c>
      <c r="D19" s="31">
        <v>106</v>
      </c>
      <c r="E19" s="31">
        <f>4242</f>
        <v>4242</v>
      </c>
      <c r="F19" s="28"/>
      <c r="G19" s="31">
        <v>4078</v>
      </c>
      <c r="H19" s="31">
        <f>C19-G19</f>
        <v>270</v>
      </c>
      <c r="I19" s="85"/>
      <c r="J19" s="18"/>
      <c r="K19" s="16"/>
      <c r="L19" s="16"/>
    </row>
    <row r="20" spans="1:12" s="17" customFormat="1" ht="18" customHeight="1" x14ac:dyDescent="0.25">
      <c r="A20" s="62"/>
      <c r="B20" s="36" t="s">
        <v>20</v>
      </c>
      <c r="C20" s="31">
        <f t="shared" ref="C20" si="4">SUM(D20:F20)</f>
        <v>75</v>
      </c>
      <c r="D20" s="31">
        <v>35</v>
      </c>
      <c r="E20" s="31">
        <v>40</v>
      </c>
      <c r="F20" s="31"/>
      <c r="G20" s="31">
        <v>24</v>
      </c>
      <c r="H20" s="31">
        <f>C20-G20</f>
        <v>51</v>
      </c>
      <c r="I20" s="86"/>
      <c r="J20" s="18"/>
      <c r="K20" s="16"/>
      <c r="L20" s="16"/>
    </row>
    <row r="21" spans="1:12" s="17" customFormat="1" ht="15" x14ac:dyDescent="0.25">
      <c r="A21" s="32"/>
      <c r="B21" s="33" t="s">
        <v>145</v>
      </c>
      <c r="C21" s="34">
        <f>D21+E21+F21</f>
        <v>269</v>
      </c>
      <c r="D21" s="34">
        <v>127</v>
      </c>
      <c r="E21" s="34">
        <v>74</v>
      </c>
      <c r="F21" s="34">
        <v>68</v>
      </c>
      <c r="G21" s="34">
        <v>166</v>
      </c>
      <c r="H21" s="34">
        <v>0</v>
      </c>
      <c r="I21" s="34">
        <v>0</v>
      </c>
      <c r="J21" s="18"/>
      <c r="K21" s="16"/>
      <c r="L21" s="16"/>
    </row>
    <row r="22" spans="1:12" s="17" customFormat="1" ht="14.25" x14ac:dyDescent="0.25">
      <c r="A22" s="83" t="s">
        <v>101</v>
      </c>
      <c r="B22" s="84" t="s">
        <v>102</v>
      </c>
      <c r="C22" s="46">
        <v>4183</v>
      </c>
      <c r="D22" s="69">
        <v>0</v>
      </c>
      <c r="E22" s="69">
        <v>4833</v>
      </c>
      <c r="F22" s="69">
        <v>-650</v>
      </c>
      <c r="G22" s="69">
        <v>4404</v>
      </c>
      <c r="H22" s="69">
        <v>429</v>
      </c>
      <c r="I22" s="30"/>
      <c r="J22" s="18"/>
      <c r="K22" s="16"/>
      <c r="L22" s="16"/>
    </row>
    <row r="23" spans="1:12" s="17" customFormat="1" ht="28.5" x14ac:dyDescent="0.25">
      <c r="A23" s="83" t="s">
        <v>108</v>
      </c>
      <c r="B23" s="84" t="s">
        <v>70</v>
      </c>
      <c r="C23" s="46">
        <v>12311</v>
      </c>
      <c r="D23" s="46">
        <v>0</v>
      </c>
      <c r="E23" s="46">
        <v>7193</v>
      </c>
      <c r="F23" s="46">
        <v>5118</v>
      </c>
      <c r="G23" s="46">
        <v>12298</v>
      </c>
      <c r="H23" s="46">
        <v>13</v>
      </c>
      <c r="I23" s="30"/>
      <c r="J23" s="18"/>
      <c r="K23" s="16"/>
      <c r="L23" s="16"/>
    </row>
    <row r="24" spans="1:12" s="17" customFormat="1" ht="18" customHeight="1" x14ac:dyDescent="0.25">
      <c r="A24" s="83" t="s">
        <v>110</v>
      </c>
      <c r="B24" s="84" t="s">
        <v>83</v>
      </c>
      <c r="C24" s="46">
        <v>556</v>
      </c>
      <c r="D24" s="46">
        <v>0</v>
      </c>
      <c r="E24" s="46">
        <v>300</v>
      </c>
      <c r="F24" s="46">
        <v>256</v>
      </c>
      <c r="G24" s="46">
        <v>253</v>
      </c>
      <c r="H24" s="69">
        <v>303</v>
      </c>
      <c r="I24" s="30"/>
      <c r="J24" s="18"/>
      <c r="K24" s="16"/>
      <c r="L24" s="16"/>
    </row>
    <row r="25" spans="1:12" s="17" customFormat="1" ht="18" customHeight="1" x14ac:dyDescent="0.25">
      <c r="A25" s="83" t="s">
        <v>124</v>
      </c>
      <c r="B25" s="88" t="s">
        <v>93</v>
      </c>
      <c r="C25" s="46">
        <f>D25+E25+F25</f>
        <v>14894</v>
      </c>
      <c r="D25" s="69">
        <f>5583+D29</f>
        <v>6257</v>
      </c>
      <c r="E25" s="69"/>
      <c r="F25" s="69">
        <f>7780+F29</f>
        <v>8637</v>
      </c>
      <c r="G25" s="69">
        <f t="shared" ref="G25:H25" si="5">7780+G29</f>
        <v>7805</v>
      </c>
      <c r="H25" s="69">
        <f t="shared" si="5"/>
        <v>9286</v>
      </c>
      <c r="I25" s="71" t="s">
        <v>149</v>
      </c>
      <c r="J25" s="18"/>
      <c r="K25" s="16"/>
      <c r="L25" s="16"/>
    </row>
    <row r="26" spans="1:12" s="17" customFormat="1" ht="15" x14ac:dyDescent="0.25">
      <c r="A26" s="35"/>
      <c r="B26" s="36" t="s">
        <v>94</v>
      </c>
      <c r="C26" s="40">
        <f>D26+F26</f>
        <v>3495</v>
      </c>
      <c r="D26" s="39">
        <f>1645+10</f>
        <v>1655</v>
      </c>
      <c r="E26" s="39"/>
      <c r="F26" s="39">
        <v>1840</v>
      </c>
      <c r="G26" s="39">
        <v>3334</v>
      </c>
      <c r="H26" s="39">
        <f>C26-G26</f>
        <v>161</v>
      </c>
      <c r="I26" s="72"/>
      <c r="J26" s="18"/>
      <c r="K26" s="16"/>
      <c r="L26" s="16"/>
    </row>
    <row r="27" spans="1:12" s="17" customFormat="1" ht="30" x14ac:dyDescent="0.25">
      <c r="A27" s="35"/>
      <c r="B27" s="36" t="s">
        <v>95</v>
      </c>
      <c r="C27" s="40">
        <f>D27+F27</f>
        <v>9826</v>
      </c>
      <c r="D27" s="39">
        <v>3886</v>
      </c>
      <c r="E27" s="39"/>
      <c r="F27" s="39">
        <v>5940</v>
      </c>
      <c r="G27" s="39">
        <v>628</v>
      </c>
      <c r="H27" s="39">
        <f t="shared" ref="H27:H29" si="6">C27-G27</f>
        <v>9198</v>
      </c>
      <c r="I27" s="72"/>
      <c r="J27" s="18"/>
      <c r="K27" s="16"/>
      <c r="L27" s="16"/>
    </row>
    <row r="28" spans="1:12" s="17" customFormat="1" ht="30" x14ac:dyDescent="0.25">
      <c r="A28" s="35"/>
      <c r="B28" s="36" t="s">
        <v>96</v>
      </c>
      <c r="C28" s="40">
        <f>D28+F28</f>
        <v>42</v>
      </c>
      <c r="D28" s="39">
        <v>42</v>
      </c>
      <c r="E28" s="39"/>
      <c r="F28" s="39"/>
      <c r="G28" s="39">
        <v>0</v>
      </c>
      <c r="H28" s="39">
        <f t="shared" si="6"/>
        <v>42</v>
      </c>
      <c r="I28" s="72"/>
      <c r="J28" s="18"/>
      <c r="K28" s="16"/>
      <c r="L28" s="16"/>
    </row>
    <row r="29" spans="1:12" s="17" customFormat="1" ht="60" x14ac:dyDescent="0.25">
      <c r="A29" s="35"/>
      <c r="B29" s="41" t="s">
        <v>125</v>
      </c>
      <c r="C29" s="40">
        <f>D29+F29</f>
        <v>1531</v>
      </c>
      <c r="D29" s="48">
        <v>674</v>
      </c>
      <c r="E29" s="48"/>
      <c r="F29" s="48">
        <v>857</v>
      </c>
      <c r="G29" s="48">
        <v>25</v>
      </c>
      <c r="H29" s="39">
        <f t="shared" si="6"/>
        <v>1506</v>
      </c>
      <c r="I29" s="73"/>
      <c r="J29" s="18"/>
      <c r="K29" s="16"/>
      <c r="L29" s="16"/>
    </row>
    <row r="30" spans="1:12" s="21" customFormat="1" ht="18" customHeight="1" x14ac:dyDescent="0.25">
      <c r="A30" s="83">
        <v>2</v>
      </c>
      <c r="B30" s="84" t="s">
        <v>44</v>
      </c>
      <c r="C30" s="46">
        <f>C31+C32+C33+C34</f>
        <v>13287.934999999999</v>
      </c>
      <c r="D30" s="46">
        <f t="shared" ref="D30:G30" si="7">D31+D32+D33+D34</f>
        <v>0</v>
      </c>
      <c r="E30" s="46">
        <f t="shared" si="7"/>
        <v>12326</v>
      </c>
      <c r="F30" s="46">
        <f t="shared" si="7"/>
        <v>961.93499999999995</v>
      </c>
      <c r="G30" s="46">
        <f t="shared" si="7"/>
        <v>12794.934999999999</v>
      </c>
      <c r="H30" s="46">
        <f>H31+H32+H33+H34</f>
        <v>493</v>
      </c>
      <c r="I30" s="30"/>
      <c r="J30" s="19"/>
      <c r="K30" s="20"/>
      <c r="L30" s="20"/>
    </row>
    <row r="31" spans="1:12" ht="50.25" customHeight="1" x14ac:dyDescent="0.25">
      <c r="A31" s="55" t="s">
        <v>114</v>
      </c>
      <c r="B31" s="29" t="s">
        <v>133</v>
      </c>
      <c r="C31" s="28">
        <v>825</v>
      </c>
      <c r="D31" s="30">
        <v>0</v>
      </c>
      <c r="E31" s="30">
        <v>825</v>
      </c>
      <c r="F31" s="30">
        <v>0</v>
      </c>
      <c r="G31" s="30">
        <v>574</v>
      </c>
      <c r="H31" s="30">
        <f>C31-G31</f>
        <v>251</v>
      </c>
      <c r="I31" s="30"/>
      <c r="J31" s="24"/>
    </row>
    <row r="32" spans="1:12" ht="75" x14ac:dyDescent="0.25">
      <c r="A32" s="55" t="s">
        <v>115</v>
      </c>
      <c r="B32" s="29" t="s">
        <v>134</v>
      </c>
      <c r="C32" s="28">
        <v>12272.934999999999</v>
      </c>
      <c r="D32" s="30">
        <v>0</v>
      </c>
      <c r="E32" s="30">
        <v>11311</v>
      </c>
      <c r="F32" s="30">
        <v>961.93499999999995</v>
      </c>
      <c r="G32" s="30">
        <v>12078.934999999999</v>
      </c>
      <c r="H32" s="30">
        <v>194</v>
      </c>
      <c r="I32" s="53" t="s">
        <v>126</v>
      </c>
      <c r="J32" s="24"/>
    </row>
    <row r="33" spans="1:9" ht="28.5" x14ac:dyDescent="0.25">
      <c r="A33" s="55" t="s">
        <v>116</v>
      </c>
      <c r="B33" s="29" t="s">
        <v>70</v>
      </c>
      <c r="C33" s="28">
        <v>90</v>
      </c>
      <c r="D33" s="28">
        <v>0</v>
      </c>
      <c r="E33" s="28">
        <v>90</v>
      </c>
      <c r="F33" s="28">
        <v>0</v>
      </c>
      <c r="G33" s="28">
        <v>43</v>
      </c>
      <c r="H33" s="28">
        <v>47</v>
      </c>
      <c r="I33" s="30"/>
    </row>
    <row r="34" spans="1:9" ht="28.5" x14ac:dyDescent="0.25">
      <c r="A34" s="55" t="s">
        <v>117</v>
      </c>
      <c r="B34" s="29" t="s">
        <v>83</v>
      </c>
      <c r="C34" s="28">
        <v>100</v>
      </c>
      <c r="D34" s="28">
        <v>0</v>
      </c>
      <c r="E34" s="28">
        <v>100</v>
      </c>
      <c r="F34" s="28">
        <v>0</v>
      </c>
      <c r="G34" s="28">
        <v>99</v>
      </c>
      <c r="H34" s="28">
        <v>1</v>
      </c>
      <c r="I34" s="30"/>
    </row>
    <row r="35" spans="1:9" ht="15.75" customHeight="1" x14ac:dyDescent="0.25">
      <c r="A35" s="55" t="s">
        <v>122</v>
      </c>
      <c r="B35" s="47" t="s">
        <v>93</v>
      </c>
      <c r="C35" s="28">
        <v>202</v>
      </c>
      <c r="D35" s="28">
        <v>0</v>
      </c>
      <c r="E35" s="28">
        <v>202</v>
      </c>
      <c r="F35" s="28">
        <v>0</v>
      </c>
      <c r="G35" s="28">
        <v>134</v>
      </c>
      <c r="H35" s="28">
        <v>68</v>
      </c>
      <c r="I35" s="71" t="s">
        <v>132</v>
      </c>
    </row>
    <row r="36" spans="1:9" ht="15.75" customHeight="1" x14ac:dyDescent="0.25">
      <c r="A36" s="35"/>
      <c r="B36" s="58" t="s">
        <v>119</v>
      </c>
      <c r="C36" s="40">
        <v>82</v>
      </c>
      <c r="D36" s="39"/>
      <c r="E36" s="39">
        <v>82</v>
      </c>
      <c r="F36" s="39"/>
      <c r="G36" s="39">
        <v>82</v>
      </c>
      <c r="H36" s="39">
        <f>E36-G36</f>
        <v>0</v>
      </c>
      <c r="I36" s="72"/>
    </row>
    <row r="37" spans="1:9" ht="15.75" customHeight="1" x14ac:dyDescent="0.25">
      <c r="A37" s="35"/>
      <c r="B37" s="59" t="s">
        <v>120</v>
      </c>
      <c r="C37" s="40">
        <v>60</v>
      </c>
      <c r="D37" s="39"/>
      <c r="E37" s="39">
        <v>60</v>
      </c>
      <c r="F37" s="39"/>
      <c r="G37" s="39">
        <v>52</v>
      </c>
      <c r="H37" s="39">
        <f t="shared" ref="H37:H38" si="8">E37-G37</f>
        <v>8</v>
      </c>
      <c r="I37" s="72"/>
    </row>
    <row r="38" spans="1:9" ht="15.75" customHeight="1" x14ac:dyDescent="0.25">
      <c r="A38" s="35"/>
      <c r="B38" s="58" t="s">
        <v>121</v>
      </c>
      <c r="C38" s="40">
        <v>60</v>
      </c>
      <c r="D38" s="39"/>
      <c r="E38" s="39">
        <v>60</v>
      </c>
      <c r="F38" s="39"/>
      <c r="G38" s="39"/>
      <c r="H38" s="39">
        <f t="shared" si="8"/>
        <v>60</v>
      </c>
      <c r="I38" s="73"/>
    </row>
  </sheetData>
  <mergeCells count="12">
    <mergeCell ref="A2:I2"/>
    <mergeCell ref="I35:I38"/>
    <mergeCell ref="H5:I5"/>
    <mergeCell ref="I25:I29"/>
    <mergeCell ref="A6:A7"/>
    <mergeCell ref="B6:B7"/>
    <mergeCell ref="C6:F6"/>
    <mergeCell ref="G6:G7"/>
    <mergeCell ref="H6:H7"/>
    <mergeCell ref="I6:I7"/>
    <mergeCell ref="A3:I3"/>
    <mergeCell ref="I17:I20"/>
  </mergeCells>
  <pageMargins left="0.45" right="0" top="0.25" bottom="0.2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3"/>
  <sheetViews>
    <sheetView workbookViewId="0">
      <pane ySplit="8" topLeftCell="A15" activePane="bottomLeft" state="frozen"/>
      <selection pane="bottomLeft" activeCell="C59" sqref="C59"/>
    </sheetView>
  </sheetViews>
  <sheetFormatPr defaultColWidth="9.140625" defaultRowHeight="15.75" customHeight="1" x14ac:dyDescent="0.25"/>
  <cols>
    <col min="1" max="1" width="5.7109375" style="1" customWidth="1"/>
    <col min="2" max="2" width="45.42578125" style="4" customWidth="1"/>
    <col min="3" max="3" width="9.7109375" style="1" customWidth="1"/>
    <col min="4" max="4" width="8.28515625" style="1" customWidth="1"/>
    <col min="5" max="5" width="10.7109375" style="1" customWidth="1"/>
    <col min="6" max="6" width="9" style="1" customWidth="1"/>
    <col min="7" max="7" width="8.7109375" style="1" customWidth="1"/>
    <col min="8" max="8" width="11.85546875" style="1" customWidth="1"/>
    <col min="9" max="9" width="24.7109375" style="1" customWidth="1"/>
    <col min="10" max="10" width="11.85546875" style="1" customWidth="1"/>
    <col min="11" max="12" width="9.7109375" style="2" customWidth="1"/>
    <col min="13" max="255" width="9.140625" style="1"/>
    <col min="256" max="256" width="5.7109375" style="1" customWidth="1"/>
    <col min="257" max="257" width="55.140625" style="1" customWidth="1"/>
    <col min="258" max="258" width="17.85546875" style="1" customWidth="1"/>
    <col min="259" max="259" width="15.7109375" style="1" customWidth="1"/>
    <col min="260" max="262" width="10.7109375" style="1" customWidth="1"/>
    <col min="263" max="263" width="17.42578125" style="1" customWidth="1"/>
    <col min="264" max="264" width="11.85546875" style="1" customWidth="1"/>
    <col min="265" max="265" width="12.7109375" style="1" bestFit="1" customWidth="1"/>
    <col min="266" max="266" width="11.85546875" style="1" customWidth="1"/>
    <col min="267" max="268" width="9.7109375" style="1" customWidth="1"/>
    <col min="269" max="511" width="9.140625" style="1"/>
    <col min="512" max="512" width="5.7109375" style="1" customWidth="1"/>
    <col min="513" max="513" width="55.140625" style="1" customWidth="1"/>
    <col min="514" max="514" width="17.85546875" style="1" customWidth="1"/>
    <col min="515" max="515" width="15.7109375" style="1" customWidth="1"/>
    <col min="516" max="518" width="10.7109375" style="1" customWidth="1"/>
    <col min="519" max="519" width="17.42578125" style="1" customWidth="1"/>
    <col min="520" max="520" width="11.85546875" style="1" customWidth="1"/>
    <col min="521" max="521" width="12.7109375" style="1" bestFit="1" customWidth="1"/>
    <col min="522" max="522" width="11.85546875" style="1" customWidth="1"/>
    <col min="523" max="524" width="9.7109375" style="1" customWidth="1"/>
    <col min="525" max="767" width="9.140625" style="1"/>
    <col min="768" max="768" width="5.7109375" style="1" customWidth="1"/>
    <col min="769" max="769" width="55.140625" style="1" customWidth="1"/>
    <col min="770" max="770" width="17.85546875" style="1" customWidth="1"/>
    <col min="771" max="771" width="15.7109375" style="1" customWidth="1"/>
    <col min="772" max="774" width="10.7109375" style="1" customWidth="1"/>
    <col min="775" max="775" width="17.42578125" style="1" customWidth="1"/>
    <col min="776" max="776" width="11.85546875" style="1" customWidth="1"/>
    <col min="777" max="777" width="12.7109375" style="1" bestFit="1" customWidth="1"/>
    <col min="778" max="778" width="11.85546875" style="1" customWidth="1"/>
    <col min="779" max="780" width="9.7109375" style="1" customWidth="1"/>
    <col min="781" max="1023" width="9.140625" style="1"/>
    <col min="1024" max="1024" width="5.7109375" style="1" customWidth="1"/>
    <col min="1025" max="1025" width="55.140625" style="1" customWidth="1"/>
    <col min="1026" max="1026" width="17.85546875" style="1" customWidth="1"/>
    <col min="1027" max="1027" width="15.7109375" style="1" customWidth="1"/>
    <col min="1028" max="1030" width="10.7109375" style="1" customWidth="1"/>
    <col min="1031" max="1031" width="17.42578125" style="1" customWidth="1"/>
    <col min="1032" max="1032" width="11.85546875" style="1" customWidth="1"/>
    <col min="1033" max="1033" width="12.7109375" style="1" bestFit="1" customWidth="1"/>
    <col min="1034" max="1034" width="11.85546875" style="1" customWidth="1"/>
    <col min="1035" max="1036" width="9.7109375" style="1" customWidth="1"/>
    <col min="1037" max="1279" width="9.140625" style="1"/>
    <col min="1280" max="1280" width="5.7109375" style="1" customWidth="1"/>
    <col min="1281" max="1281" width="55.140625" style="1" customWidth="1"/>
    <col min="1282" max="1282" width="17.85546875" style="1" customWidth="1"/>
    <col min="1283" max="1283" width="15.7109375" style="1" customWidth="1"/>
    <col min="1284" max="1286" width="10.7109375" style="1" customWidth="1"/>
    <col min="1287" max="1287" width="17.42578125" style="1" customWidth="1"/>
    <col min="1288" max="1288" width="11.85546875" style="1" customWidth="1"/>
    <col min="1289" max="1289" width="12.7109375" style="1" bestFit="1" customWidth="1"/>
    <col min="1290" max="1290" width="11.85546875" style="1" customWidth="1"/>
    <col min="1291" max="1292" width="9.7109375" style="1" customWidth="1"/>
    <col min="1293" max="1535" width="9.140625" style="1"/>
    <col min="1536" max="1536" width="5.7109375" style="1" customWidth="1"/>
    <col min="1537" max="1537" width="55.140625" style="1" customWidth="1"/>
    <col min="1538" max="1538" width="17.85546875" style="1" customWidth="1"/>
    <col min="1539" max="1539" width="15.7109375" style="1" customWidth="1"/>
    <col min="1540" max="1542" width="10.7109375" style="1" customWidth="1"/>
    <col min="1543" max="1543" width="17.42578125" style="1" customWidth="1"/>
    <col min="1544" max="1544" width="11.85546875" style="1" customWidth="1"/>
    <col min="1545" max="1545" width="12.7109375" style="1" bestFit="1" customWidth="1"/>
    <col min="1546" max="1546" width="11.85546875" style="1" customWidth="1"/>
    <col min="1547" max="1548" width="9.7109375" style="1" customWidth="1"/>
    <col min="1549" max="1791" width="9.140625" style="1"/>
    <col min="1792" max="1792" width="5.7109375" style="1" customWidth="1"/>
    <col min="1793" max="1793" width="55.140625" style="1" customWidth="1"/>
    <col min="1794" max="1794" width="17.85546875" style="1" customWidth="1"/>
    <col min="1795" max="1795" width="15.7109375" style="1" customWidth="1"/>
    <col min="1796" max="1798" width="10.7109375" style="1" customWidth="1"/>
    <col min="1799" max="1799" width="17.42578125" style="1" customWidth="1"/>
    <col min="1800" max="1800" width="11.85546875" style="1" customWidth="1"/>
    <col min="1801" max="1801" width="12.7109375" style="1" bestFit="1" customWidth="1"/>
    <col min="1802" max="1802" width="11.85546875" style="1" customWidth="1"/>
    <col min="1803" max="1804" width="9.7109375" style="1" customWidth="1"/>
    <col min="1805" max="2047" width="9.140625" style="1"/>
    <col min="2048" max="2048" width="5.7109375" style="1" customWidth="1"/>
    <col min="2049" max="2049" width="55.140625" style="1" customWidth="1"/>
    <col min="2050" max="2050" width="17.85546875" style="1" customWidth="1"/>
    <col min="2051" max="2051" width="15.7109375" style="1" customWidth="1"/>
    <col min="2052" max="2054" width="10.7109375" style="1" customWidth="1"/>
    <col min="2055" max="2055" width="17.42578125" style="1" customWidth="1"/>
    <col min="2056" max="2056" width="11.85546875" style="1" customWidth="1"/>
    <col min="2057" max="2057" width="12.7109375" style="1" bestFit="1" customWidth="1"/>
    <col min="2058" max="2058" width="11.85546875" style="1" customWidth="1"/>
    <col min="2059" max="2060" width="9.7109375" style="1" customWidth="1"/>
    <col min="2061" max="2303" width="9.140625" style="1"/>
    <col min="2304" max="2304" width="5.7109375" style="1" customWidth="1"/>
    <col min="2305" max="2305" width="55.140625" style="1" customWidth="1"/>
    <col min="2306" max="2306" width="17.85546875" style="1" customWidth="1"/>
    <col min="2307" max="2307" width="15.7109375" style="1" customWidth="1"/>
    <col min="2308" max="2310" width="10.7109375" style="1" customWidth="1"/>
    <col min="2311" max="2311" width="17.42578125" style="1" customWidth="1"/>
    <col min="2312" max="2312" width="11.85546875" style="1" customWidth="1"/>
    <col min="2313" max="2313" width="12.7109375" style="1" bestFit="1" customWidth="1"/>
    <col min="2314" max="2314" width="11.85546875" style="1" customWidth="1"/>
    <col min="2315" max="2316" width="9.7109375" style="1" customWidth="1"/>
    <col min="2317" max="2559" width="9.140625" style="1"/>
    <col min="2560" max="2560" width="5.7109375" style="1" customWidth="1"/>
    <col min="2561" max="2561" width="55.140625" style="1" customWidth="1"/>
    <col min="2562" max="2562" width="17.85546875" style="1" customWidth="1"/>
    <col min="2563" max="2563" width="15.7109375" style="1" customWidth="1"/>
    <col min="2564" max="2566" width="10.7109375" style="1" customWidth="1"/>
    <col min="2567" max="2567" width="17.42578125" style="1" customWidth="1"/>
    <col min="2568" max="2568" width="11.85546875" style="1" customWidth="1"/>
    <col min="2569" max="2569" width="12.7109375" style="1" bestFit="1" customWidth="1"/>
    <col min="2570" max="2570" width="11.85546875" style="1" customWidth="1"/>
    <col min="2571" max="2572" width="9.7109375" style="1" customWidth="1"/>
    <col min="2573" max="2815" width="9.140625" style="1"/>
    <col min="2816" max="2816" width="5.7109375" style="1" customWidth="1"/>
    <col min="2817" max="2817" width="55.140625" style="1" customWidth="1"/>
    <col min="2818" max="2818" width="17.85546875" style="1" customWidth="1"/>
    <col min="2819" max="2819" width="15.7109375" style="1" customWidth="1"/>
    <col min="2820" max="2822" width="10.7109375" style="1" customWidth="1"/>
    <col min="2823" max="2823" width="17.42578125" style="1" customWidth="1"/>
    <col min="2824" max="2824" width="11.85546875" style="1" customWidth="1"/>
    <col min="2825" max="2825" width="12.7109375" style="1" bestFit="1" customWidth="1"/>
    <col min="2826" max="2826" width="11.85546875" style="1" customWidth="1"/>
    <col min="2827" max="2828" width="9.7109375" style="1" customWidth="1"/>
    <col min="2829" max="3071" width="9.140625" style="1"/>
    <col min="3072" max="3072" width="5.7109375" style="1" customWidth="1"/>
    <col min="3073" max="3073" width="55.140625" style="1" customWidth="1"/>
    <col min="3074" max="3074" width="17.85546875" style="1" customWidth="1"/>
    <col min="3075" max="3075" width="15.7109375" style="1" customWidth="1"/>
    <col min="3076" max="3078" width="10.7109375" style="1" customWidth="1"/>
    <col min="3079" max="3079" width="17.42578125" style="1" customWidth="1"/>
    <col min="3080" max="3080" width="11.85546875" style="1" customWidth="1"/>
    <col min="3081" max="3081" width="12.7109375" style="1" bestFit="1" customWidth="1"/>
    <col min="3082" max="3082" width="11.85546875" style="1" customWidth="1"/>
    <col min="3083" max="3084" width="9.7109375" style="1" customWidth="1"/>
    <col min="3085" max="3327" width="9.140625" style="1"/>
    <col min="3328" max="3328" width="5.7109375" style="1" customWidth="1"/>
    <col min="3329" max="3329" width="55.140625" style="1" customWidth="1"/>
    <col min="3330" max="3330" width="17.85546875" style="1" customWidth="1"/>
    <col min="3331" max="3331" width="15.7109375" style="1" customWidth="1"/>
    <col min="3332" max="3334" width="10.7109375" style="1" customWidth="1"/>
    <col min="3335" max="3335" width="17.42578125" style="1" customWidth="1"/>
    <col min="3336" max="3336" width="11.85546875" style="1" customWidth="1"/>
    <col min="3337" max="3337" width="12.7109375" style="1" bestFit="1" customWidth="1"/>
    <col min="3338" max="3338" width="11.85546875" style="1" customWidth="1"/>
    <col min="3339" max="3340" width="9.7109375" style="1" customWidth="1"/>
    <col min="3341" max="3583" width="9.140625" style="1"/>
    <col min="3584" max="3584" width="5.7109375" style="1" customWidth="1"/>
    <col min="3585" max="3585" width="55.140625" style="1" customWidth="1"/>
    <col min="3586" max="3586" width="17.85546875" style="1" customWidth="1"/>
    <col min="3587" max="3587" width="15.7109375" style="1" customWidth="1"/>
    <col min="3588" max="3590" width="10.7109375" style="1" customWidth="1"/>
    <col min="3591" max="3591" width="17.42578125" style="1" customWidth="1"/>
    <col min="3592" max="3592" width="11.85546875" style="1" customWidth="1"/>
    <col min="3593" max="3593" width="12.7109375" style="1" bestFit="1" customWidth="1"/>
    <col min="3594" max="3594" width="11.85546875" style="1" customWidth="1"/>
    <col min="3595" max="3596" width="9.7109375" style="1" customWidth="1"/>
    <col min="3597" max="3839" width="9.140625" style="1"/>
    <col min="3840" max="3840" width="5.7109375" style="1" customWidth="1"/>
    <col min="3841" max="3841" width="55.140625" style="1" customWidth="1"/>
    <col min="3842" max="3842" width="17.85546875" style="1" customWidth="1"/>
    <col min="3843" max="3843" width="15.7109375" style="1" customWidth="1"/>
    <col min="3844" max="3846" width="10.7109375" style="1" customWidth="1"/>
    <col min="3847" max="3847" width="17.42578125" style="1" customWidth="1"/>
    <col min="3848" max="3848" width="11.85546875" style="1" customWidth="1"/>
    <col min="3849" max="3849" width="12.7109375" style="1" bestFit="1" customWidth="1"/>
    <col min="3850" max="3850" width="11.85546875" style="1" customWidth="1"/>
    <col min="3851" max="3852" width="9.7109375" style="1" customWidth="1"/>
    <col min="3853" max="4095" width="9.140625" style="1"/>
    <col min="4096" max="4096" width="5.7109375" style="1" customWidth="1"/>
    <col min="4097" max="4097" width="55.140625" style="1" customWidth="1"/>
    <col min="4098" max="4098" width="17.85546875" style="1" customWidth="1"/>
    <col min="4099" max="4099" width="15.7109375" style="1" customWidth="1"/>
    <col min="4100" max="4102" width="10.7109375" style="1" customWidth="1"/>
    <col min="4103" max="4103" width="17.42578125" style="1" customWidth="1"/>
    <col min="4104" max="4104" width="11.85546875" style="1" customWidth="1"/>
    <col min="4105" max="4105" width="12.7109375" style="1" bestFit="1" customWidth="1"/>
    <col min="4106" max="4106" width="11.85546875" style="1" customWidth="1"/>
    <col min="4107" max="4108" width="9.7109375" style="1" customWidth="1"/>
    <col min="4109" max="4351" width="9.140625" style="1"/>
    <col min="4352" max="4352" width="5.7109375" style="1" customWidth="1"/>
    <col min="4353" max="4353" width="55.140625" style="1" customWidth="1"/>
    <col min="4354" max="4354" width="17.85546875" style="1" customWidth="1"/>
    <col min="4355" max="4355" width="15.7109375" style="1" customWidth="1"/>
    <col min="4356" max="4358" width="10.7109375" style="1" customWidth="1"/>
    <col min="4359" max="4359" width="17.42578125" style="1" customWidth="1"/>
    <col min="4360" max="4360" width="11.85546875" style="1" customWidth="1"/>
    <col min="4361" max="4361" width="12.7109375" style="1" bestFit="1" customWidth="1"/>
    <col min="4362" max="4362" width="11.85546875" style="1" customWidth="1"/>
    <col min="4363" max="4364" width="9.7109375" style="1" customWidth="1"/>
    <col min="4365" max="4607" width="9.140625" style="1"/>
    <col min="4608" max="4608" width="5.7109375" style="1" customWidth="1"/>
    <col min="4609" max="4609" width="55.140625" style="1" customWidth="1"/>
    <col min="4610" max="4610" width="17.85546875" style="1" customWidth="1"/>
    <col min="4611" max="4611" width="15.7109375" style="1" customWidth="1"/>
    <col min="4612" max="4614" width="10.7109375" style="1" customWidth="1"/>
    <col min="4615" max="4615" width="17.42578125" style="1" customWidth="1"/>
    <col min="4616" max="4616" width="11.85546875" style="1" customWidth="1"/>
    <col min="4617" max="4617" width="12.7109375" style="1" bestFit="1" customWidth="1"/>
    <col min="4618" max="4618" width="11.85546875" style="1" customWidth="1"/>
    <col min="4619" max="4620" width="9.7109375" style="1" customWidth="1"/>
    <col min="4621" max="4863" width="9.140625" style="1"/>
    <col min="4864" max="4864" width="5.7109375" style="1" customWidth="1"/>
    <col min="4865" max="4865" width="55.140625" style="1" customWidth="1"/>
    <col min="4866" max="4866" width="17.85546875" style="1" customWidth="1"/>
    <col min="4867" max="4867" width="15.7109375" style="1" customWidth="1"/>
    <col min="4868" max="4870" width="10.7109375" style="1" customWidth="1"/>
    <col min="4871" max="4871" width="17.42578125" style="1" customWidth="1"/>
    <col min="4872" max="4872" width="11.85546875" style="1" customWidth="1"/>
    <col min="4873" max="4873" width="12.7109375" style="1" bestFit="1" customWidth="1"/>
    <col min="4874" max="4874" width="11.85546875" style="1" customWidth="1"/>
    <col min="4875" max="4876" width="9.7109375" style="1" customWidth="1"/>
    <col min="4877" max="5119" width="9.140625" style="1"/>
    <col min="5120" max="5120" width="5.7109375" style="1" customWidth="1"/>
    <col min="5121" max="5121" width="55.140625" style="1" customWidth="1"/>
    <col min="5122" max="5122" width="17.85546875" style="1" customWidth="1"/>
    <col min="5123" max="5123" width="15.7109375" style="1" customWidth="1"/>
    <col min="5124" max="5126" width="10.7109375" style="1" customWidth="1"/>
    <col min="5127" max="5127" width="17.42578125" style="1" customWidth="1"/>
    <col min="5128" max="5128" width="11.85546875" style="1" customWidth="1"/>
    <col min="5129" max="5129" width="12.7109375" style="1" bestFit="1" customWidth="1"/>
    <col min="5130" max="5130" width="11.85546875" style="1" customWidth="1"/>
    <col min="5131" max="5132" width="9.7109375" style="1" customWidth="1"/>
    <col min="5133" max="5375" width="9.140625" style="1"/>
    <col min="5376" max="5376" width="5.7109375" style="1" customWidth="1"/>
    <col min="5377" max="5377" width="55.140625" style="1" customWidth="1"/>
    <col min="5378" max="5378" width="17.85546875" style="1" customWidth="1"/>
    <col min="5379" max="5379" width="15.7109375" style="1" customWidth="1"/>
    <col min="5380" max="5382" width="10.7109375" style="1" customWidth="1"/>
    <col min="5383" max="5383" width="17.42578125" style="1" customWidth="1"/>
    <col min="5384" max="5384" width="11.85546875" style="1" customWidth="1"/>
    <col min="5385" max="5385" width="12.7109375" style="1" bestFit="1" customWidth="1"/>
    <col min="5386" max="5386" width="11.85546875" style="1" customWidth="1"/>
    <col min="5387" max="5388" width="9.7109375" style="1" customWidth="1"/>
    <col min="5389" max="5631" width="9.140625" style="1"/>
    <col min="5632" max="5632" width="5.7109375" style="1" customWidth="1"/>
    <col min="5633" max="5633" width="55.140625" style="1" customWidth="1"/>
    <col min="5634" max="5634" width="17.85546875" style="1" customWidth="1"/>
    <col min="5635" max="5635" width="15.7109375" style="1" customWidth="1"/>
    <col min="5636" max="5638" width="10.7109375" style="1" customWidth="1"/>
    <col min="5639" max="5639" width="17.42578125" style="1" customWidth="1"/>
    <col min="5640" max="5640" width="11.85546875" style="1" customWidth="1"/>
    <col min="5641" max="5641" width="12.7109375" style="1" bestFit="1" customWidth="1"/>
    <col min="5642" max="5642" width="11.85546875" style="1" customWidth="1"/>
    <col min="5643" max="5644" width="9.7109375" style="1" customWidth="1"/>
    <col min="5645" max="5887" width="9.140625" style="1"/>
    <col min="5888" max="5888" width="5.7109375" style="1" customWidth="1"/>
    <col min="5889" max="5889" width="55.140625" style="1" customWidth="1"/>
    <col min="5890" max="5890" width="17.85546875" style="1" customWidth="1"/>
    <col min="5891" max="5891" width="15.7109375" style="1" customWidth="1"/>
    <col min="5892" max="5894" width="10.7109375" style="1" customWidth="1"/>
    <col min="5895" max="5895" width="17.42578125" style="1" customWidth="1"/>
    <col min="5896" max="5896" width="11.85546875" style="1" customWidth="1"/>
    <col min="5897" max="5897" width="12.7109375" style="1" bestFit="1" customWidth="1"/>
    <col min="5898" max="5898" width="11.85546875" style="1" customWidth="1"/>
    <col min="5899" max="5900" width="9.7109375" style="1" customWidth="1"/>
    <col min="5901" max="6143" width="9.140625" style="1"/>
    <col min="6144" max="6144" width="5.7109375" style="1" customWidth="1"/>
    <col min="6145" max="6145" width="55.140625" style="1" customWidth="1"/>
    <col min="6146" max="6146" width="17.85546875" style="1" customWidth="1"/>
    <col min="6147" max="6147" width="15.7109375" style="1" customWidth="1"/>
    <col min="6148" max="6150" width="10.7109375" style="1" customWidth="1"/>
    <col min="6151" max="6151" width="17.42578125" style="1" customWidth="1"/>
    <col min="6152" max="6152" width="11.85546875" style="1" customWidth="1"/>
    <col min="6153" max="6153" width="12.7109375" style="1" bestFit="1" customWidth="1"/>
    <col min="6154" max="6154" width="11.85546875" style="1" customWidth="1"/>
    <col min="6155" max="6156" width="9.7109375" style="1" customWidth="1"/>
    <col min="6157" max="6399" width="9.140625" style="1"/>
    <col min="6400" max="6400" width="5.7109375" style="1" customWidth="1"/>
    <col min="6401" max="6401" width="55.140625" style="1" customWidth="1"/>
    <col min="6402" max="6402" width="17.85546875" style="1" customWidth="1"/>
    <col min="6403" max="6403" width="15.7109375" style="1" customWidth="1"/>
    <col min="6404" max="6406" width="10.7109375" style="1" customWidth="1"/>
    <col min="6407" max="6407" width="17.42578125" style="1" customWidth="1"/>
    <col min="6408" max="6408" width="11.85546875" style="1" customWidth="1"/>
    <col min="6409" max="6409" width="12.7109375" style="1" bestFit="1" customWidth="1"/>
    <col min="6410" max="6410" width="11.85546875" style="1" customWidth="1"/>
    <col min="6411" max="6412" width="9.7109375" style="1" customWidth="1"/>
    <col min="6413" max="6655" width="9.140625" style="1"/>
    <col min="6656" max="6656" width="5.7109375" style="1" customWidth="1"/>
    <col min="6657" max="6657" width="55.140625" style="1" customWidth="1"/>
    <col min="6658" max="6658" width="17.85546875" style="1" customWidth="1"/>
    <col min="6659" max="6659" width="15.7109375" style="1" customWidth="1"/>
    <col min="6660" max="6662" width="10.7109375" style="1" customWidth="1"/>
    <col min="6663" max="6663" width="17.42578125" style="1" customWidth="1"/>
    <col min="6664" max="6664" width="11.85546875" style="1" customWidth="1"/>
    <col min="6665" max="6665" width="12.7109375" style="1" bestFit="1" customWidth="1"/>
    <col min="6666" max="6666" width="11.85546875" style="1" customWidth="1"/>
    <col min="6667" max="6668" width="9.7109375" style="1" customWidth="1"/>
    <col min="6669" max="6911" width="9.140625" style="1"/>
    <col min="6912" max="6912" width="5.7109375" style="1" customWidth="1"/>
    <col min="6913" max="6913" width="55.140625" style="1" customWidth="1"/>
    <col min="6914" max="6914" width="17.85546875" style="1" customWidth="1"/>
    <col min="6915" max="6915" width="15.7109375" style="1" customWidth="1"/>
    <col min="6916" max="6918" width="10.7109375" style="1" customWidth="1"/>
    <col min="6919" max="6919" width="17.42578125" style="1" customWidth="1"/>
    <col min="6920" max="6920" width="11.85546875" style="1" customWidth="1"/>
    <col min="6921" max="6921" width="12.7109375" style="1" bestFit="1" customWidth="1"/>
    <col min="6922" max="6922" width="11.85546875" style="1" customWidth="1"/>
    <col min="6923" max="6924" width="9.7109375" style="1" customWidth="1"/>
    <col min="6925" max="7167" width="9.140625" style="1"/>
    <col min="7168" max="7168" width="5.7109375" style="1" customWidth="1"/>
    <col min="7169" max="7169" width="55.140625" style="1" customWidth="1"/>
    <col min="7170" max="7170" width="17.85546875" style="1" customWidth="1"/>
    <col min="7171" max="7171" width="15.7109375" style="1" customWidth="1"/>
    <col min="7172" max="7174" width="10.7109375" style="1" customWidth="1"/>
    <col min="7175" max="7175" width="17.42578125" style="1" customWidth="1"/>
    <col min="7176" max="7176" width="11.85546875" style="1" customWidth="1"/>
    <col min="7177" max="7177" width="12.7109375" style="1" bestFit="1" customWidth="1"/>
    <col min="7178" max="7178" width="11.85546875" style="1" customWidth="1"/>
    <col min="7179" max="7180" width="9.7109375" style="1" customWidth="1"/>
    <col min="7181" max="7423" width="9.140625" style="1"/>
    <col min="7424" max="7424" width="5.7109375" style="1" customWidth="1"/>
    <col min="7425" max="7425" width="55.140625" style="1" customWidth="1"/>
    <col min="7426" max="7426" width="17.85546875" style="1" customWidth="1"/>
    <col min="7427" max="7427" width="15.7109375" style="1" customWidth="1"/>
    <col min="7428" max="7430" width="10.7109375" style="1" customWidth="1"/>
    <col min="7431" max="7431" width="17.42578125" style="1" customWidth="1"/>
    <col min="7432" max="7432" width="11.85546875" style="1" customWidth="1"/>
    <col min="7433" max="7433" width="12.7109375" style="1" bestFit="1" customWidth="1"/>
    <col min="7434" max="7434" width="11.85546875" style="1" customWidth="1"/>
    <col min="7435" max="7436" width="9.7109375" style="1" customWidth="1"/>
    <col min="7437" max="7679" width="9.140625" style="1"/>
    <col min="7680" max="7680" width="5.7109375" style="1" customWidth="1"/>
    <col min="7681" max="7681" width="55.140625" style="1" customWidth="1"/>
    <col min="7682" max="7682" width="17.85546875" style="1" customWidth="1"/>
    <col min="7683" max="7683" width="15.7109375" style="1" customWidth="1"/>
    <col min="7684" max="7686" width="10.7109375" style="1" customWidth="1"/>
    <col min="7687" max="7687" width="17.42578125" style="1" customWidth="1"/>
    <col min="7688" max="7688" width="11.85546875" style="1" customWidth="1"/>
    <col min="7689" max="7689" width="12.7109375" style="1" bestFit="1" customWidth="1"/>
    <col min="7690" max="7690" width="11.85546875" style="1" customWidth="1"/>
    <col min="7691" max="7692" width="9.7109375" style="1" customWidth="1"/>
    <col min="7693" max="7935" width="9.140625" style="1"/>
    <col min="7936" max="7936" width="5.7109375" style="1" customWidth="1"/>
    <col min="7937" max="7937" width="55.140625" style="1" customWidth="1"/>
    <col min="7938" max="7938" width="17.85546875" style="1" customWidth="1"/>
    <col min="7939" max="7939" width="15.7109375" style="1" customWidth="1"/>
    <col min="7940" max="7942" width="10.7109375" style="1" customWidth="1"/>
    <col min="7943" max="7943" width="17.42578125" style="1" customWidth="1"/>
    <col min="7944" max="7944" width="11.85546875" style="1" customWidth="1"/>
    <col min="7945" max="7945" width="12.7109375" style="1" bestFit="1" customWidth="1"/>
    <col min="7946" max="7946" width="11.85546875" style="1" customWidth="1"/>
    <col min="7947" max="7948" width="9.7109375" style="1" customWidth="1"/>
    <col min="7949" max="8191" width="9.140625" style="1"/>
    <col min="8192" max="8192" width="5.7109375" style="1" customWidth="1"/>
    <col min="8193" max="8193" width="55.140625" style="1" customWidth="1"/>
    <col min="8194" max="8194" width="17.85546875" style="1" customWidth="1"/>
    <col min="8195" max="8195" width="15.7109375" style="1" customWidth="1"/>
    <col min="8196" max="8198" width="10.7109375" style="1" customWidth="1"/>
    <col min="8199" max="8199" width="17.42578125" style="1" customWidth="1"/>
    <col min="8200" max="8200" width="11.85546875" style="1" customWidth="1"/>
    <col min="8201" max="8201" width="12.7109375" style="1" bestFit="1" customWidth="1"/>
    <col min="8202" max="8202" width="11.85546875" style="1" customWidth="1"/>
    <col min="8203" max="8204" width="9.7109375" style="1" customWidth="1"/>
    <col min="8205" max="8447" width="9.140625" style="1"/>
    <col min="8448" max="8448" width="5.7109375" style="1" customWidth="1"/>
    <col min="8449" max="8449" width="55.140625" style="1" customWidth="1"/>
    <col min="8450" max="8450" width="17.85546875" style="1" customWidth="1"/>
    <col min="8451" max="8451" width="15.7109375" style="1" customWidth="1"/>
    <col min="8452" max="8454" width="10.7109375" style="1" customWidth="1"/>
    <col min="8455" max="8455" width="17.42578125" style="1" customWidth="1"/>
    <col min="8456" max="8456" width="11.85546875" style="1" customWidth="1"/>
    <col min="8457" max="8457" width="12.7109375" style="1" bestFit="1" customWidth="1"/>
    <col min="8458" max="8458" width="11.85546875" style="1" customWidth="1"/>
    <col min="8459" max="8460" width="9.7109375" style="1" customWidth="1"/>
    <col min="8461" max="8703" width="9.140625" style="1"/>
    <col min="8704" max="8704" width="5.7109375" style="1" customWidth="1"/>
    <col min="8705" max="8705" width="55.140625" style="1" customWidth="1"/>
    <col min="8706" max="8706" width="17.85546875" style="1" customWidth="1"/>
    <col min="8707" max="8707" width="15.7109375" style="1" customWidth="1"/>
    <col min="8708" max="8710" width="10.7109375" style="1" customWidth="1"/>
    <col min="8711" max="8711" width="17.42578125" style="1" customWidth="1"/>
    <col min="8712" max="8712" width="11.85546875" style="1" customWidth="1"/>
    <col min="8713" max="8713" width="12.7109375" style="1" bestFit="1" customWidth="1"/>
    <col min="8714" max="8714" width="11.85546875" style="1" customWidth="1"/>
    <col min="8715" max="8716" width="9.7109375" style="1" customWidth="1"/>
    <col min="8717" max="8959" width="9.140625" style="1"/>
    <col min="8960" max="8960" width="5.7109375" style="1" customWidth="1"/>
    <col min="8961" max="8961" width="55.140625" style="1" customWidth="1"/>
    <col min="8962" max="8962" width="17.85546875" style="1" customWidth="1"/>
    <col min="8963" max="8963" width="15.7109375" style="1" customWidth="1"/>
    <col min="8964" max="8966" width="10.7109375" style="1" customWidth="1"/>
    <col min="8967" max="8967" width="17.42578125" style="1" customWidth="1"/>
    <col min="8968" max="8968" width="11.85546875" style="1" customWidth="1"/>
    <col min="8969" max="8969" width="12.7109375" style="1" bestFit="1" customWidth="1"/>
    <col min="8970" max="8970" width="11.85546875" style="1" customWidth="1"/>
    <col min="8971" max="8972" width="9.7109375" style="1" customWidth="1"/>
    <col min="8973" max="9215" width="9.140625" style="1"/>
    <col min="9216" max="9216" width="5.7109375" style="1" customWidth="1"/>
    <col min="9217" max="9217" width="55.140625" style="1" customWidth="1"/>
    <col min="9218" max="9218" width="17.85546875" style="1" customWidth="1"/>
    <col min="9219" max="9219" width="15.7109375" style="1" customWidth="1"/>
    <col min="9220" max="9222" width="10.7109375" style="1" customWidth="1"/>
    <col min="9223" max="9223" width="17.42578125" style="1" customWidth="1"/>
    <col min="9224" max="9224" width="11.85546875" style="1" customWidth="1"/>
    <col min="9225" max="9225" width="12.7109375" style="1" bestFit="1" customWidth="1"/>
    <col min="9226" max="9226" width="11.85546875" style="1" customWidth="1"/>
    <col min="9227" max="9228" width="9.7109375" style="1" customWidth="1"/>
    <col min="9229" max="9471" width="9.140625" style="1"/>
    <col min="9472" max="9472" width="5.7109375" style="1" customWidth="1"/>
    <col min="9473" max="9473" width="55.140625" style="1" customWidth="1"/>
    <col min="9474" max="9474" width="17.85546875" style="1" customWidth="1"/>
    <col min="9475" max="9475" width="15.7109375" style="1" customWidth="1"/>
    <col min="9476" max="9478" width="10.7109375" style="1" customWidth="1"/>
    <col min="9479" max="9479" width="17.42578125" style="1" customWidth="1"/>
    <col min="9480" max="9480" width="11.85546875" style="1" customWidth="1"/>
    <col min="9481" max="9481" width="12.7109375" style="1" bestFit="1" customWidth="1"/>
    <col min="9482" max="9482" width="11.85546875" style="1" customWidth="1"/>
    <col min="9483" max="9484" width="9.7109375" style="1" customWidth="1"/>
    <col min="9485" max="9727" width="9.140625" style="1"/>
    <col min="9728" max="9728" width="5.7109375" style="1" customWidth="1"/>
    <col min="9729" max="9729" width="55.140625" style="1" customWidth="1"/>
    <col min="9730" max="9730" width="17.85546875" style="1" customWidth="1"/>
    <col min="9731" max="9731" width="15.7109375" style="1" customWidth="1"/>
    <col min="9732" max="9734" width="10.7109375" style="1" customWidth="1"/>
    <col min="9735" max="9735" width="17.42578125" style="1" customWidth="1"/>
    <col min="9736" max="9736" width="11.85546875" style="1" customWidth="1"/>
    <col min="9737" max="9737" width="12.7109375" style="1" bestFit="1" customWidth="1"/>
    <col min="9738" max="9738" width="11.85546875" style="1" customWidth="1"/>
    <col min="9739" max="9740" width="9.7109375" style="1" customWidth="1"/>
    <col min="9741" max="9983" width="9.140625" style="1"/>
    <col min="9984" max="9984" width="5.7109375" style="1" customWidth="1"/>
    <col min="9985" max="9985" width="55.140625" style="1" customWidth="1"/>
    <col min="9986" max="9986" width="17.85546875" style="1" customWidth="1"/>
    <col min="9987" max="9987" width="15.7109375" style="1" customWidth="1"/>
    <col min="9988" max="9990" width="10.7109375" style="1" customWidth="1"/>
    <col min="9991" max="9991" width="17.42578125" style="1" customWidth="1"/>
    <col min="9992" max="9992" width="11.85546875" style="1" customWidth="1"/>
    <col min="9993" max="9993" width="12.7109375" style="1" bestFit="1" customWidth="1"/>
    <col min="9994" max="9994" width="11.85546875" style="1" customWidth="1"/>
    <col min="9995" max="9996" width="9.7109375" style="1" customWidth="1"/>
    <col min="9997" max="10239" width="9.140625" style="1"/>
    <col min="10240" max="10240" width="5.7109375" style="1" customWidth="1"/>
    <col min="10241" max="10241" width="55.140625" style="1" customWidth="1"/>
    <col min="10242" max="10242" width="17.85546875" style="1" customWidth="1"/>
    <col min="10243" max="10243" width="15.7109375" style="1" customWidth="1"/>
    <col min="10244" max="10246" width="10.7109375" style="1" customWidth="1"/>
    <col min="10247" max="10247" width="17.42578125" style="1" customWidth="1"/>
    <col min="10248" max="10248" width="11.85546875" style="1" customWidth="1"/>
    <col min="10249" max="10249" width="12.7109375" style="1" bestFit="1" customWidth="1"/>
    <col min="10250" max="10250" width="11.85546875" style="1" customWidth="1"/>
    <col min="10251" max="10252" width="9.7109375" style="1" customWidth="1"/>
    <col min="10253" max="10495" width="9.140625" style="1"/>
    <col min="10496" max="10496" width="5.7109375" style="1" customWidth="1"/>
    <col min="10497" max="10497" width="55.140625" style="1" customWidth="1"/>
    <col min="10498" max="10498" width="17.85546875" style="1" customWidth="1"/>
    <col min="10499" max="10499" width="15.7109375" style="1" customWidth="1"/>
    <col min="10500" max="10502" width="10.7109375" style="1" customWidth="1"/>
    <col min="10503" max="10503" width="17.42578125" style="1" customWidth="1"/>
    <col min="10504" max="10504" width="11.85546875" style="1" customWidth="1"/>
    <col min="10505" max="10505" width="12.7109375" style="1" bestFit="1" customWidth="1"/>
    <col min="10506" max="10506" width="11.85546875" style="1" customWidth="1"/>
    <col min="10507" max="10508" width="9.7109375" style="1" customWidth="1"/>
    <col min="10509" max="10751" width="9.140625" style="1"/>
    <col min="10752" max="10752" width="5.7109375" style="1" customWidth="1"/>
    <col min="10753" max="10753" width="55.140625" style="1" customWidth="1"/>
    <col min="10754" max="10754" width="17.85546875" style="1" customWidth="1"/>
    <col min="10755" max="10755" width="15.7109375" style="1" customWidth="1"/>
    <col min="10756" max="10758" width="10.7109375" style="1" customWidth="1"/>
    <col min="10759" max="10759" width="17.42578125" style="1" customWidth="1"/>
    <col min="10760" max="10760" width="11.85546875" style="1" customWidth="1"/>
    <col min="10761" max="10761" width="12.7109375" style="1" bestFit="1" customWidth="1"/>
    <col min="10762" max="10762" width="11.85546875" style="1" customWidth="1"/>
    <col min="10763" max="10764" width="9.7109375" style="1" customWidth="1"/>
    <col min="10765" max="11007" width="9.140625" style="1"/>
    <col min="11008" max="11008" width="5.7109375" style="1" customWidth="1"/>
    <col min="11009" max="11009" width="55.140625" style="1" customWidth="1"/>
    <col min="11010" max="11010" width="17.85546875" style="1" customWidth="1"/>
    <col min="11011" max="11011" width="15.7109375" style="1" customWidth="1"/>
    <col min="11012" max="11014" width="10.7109375" style="1" customWidth="1"/>
    <col min="11015" max="11015" width="17.42578125" style="1" customWidth="1"/>
    <col min="11016" max="11016" width="11.85546875" style="1" customWidth="1"/>
    <col min="11017" max="11017" width="12.7109375" style="1" bestFit="1" customWidth="1"/>
    <col min="11018" max="11018" width="11.85546875" style="1" customWidth="1"/>
    <col min="11019" max="11020" width="9.7109375" style="1" customWidth="1"/>
    <col min="11021" max="11263" width="9.140625" style="1"/>
    <col min="11264" max="11264" width="5.7109375" style="1" customWidth="1"/>
    <col min="11265" max="11265" width="55.140625" style="1" customWidth="1"/>
    <col min="11266" max="11266" width="17.85546875" style="1" customWidth="1"/>
    <col min="11267" max="11267" width="15.7109375" style="1" customWidth="1"/>
    <col min="11268" max="11270" width="10.7109375" style="1" customWidth="1"/>
    <col min="11271" max="11271" width="17.42578125" style="1" customWidth="1"/>
    <col min="11272" max="11272" width="11.85546875" style="1" customWidth="1"/>
    <col min="11273" max="11273" width="12.7109375" style="1" bestFit="1" customWidth="1"/>
    <col min="11274" max="11274" width="11.85546875" style="1" customWidth="1"/>
    <col min="11275" max="11276" width="9.7109375" style="1" customWidth="1"/>
    <col min="11277" max="11519" width="9.140625" style="1"/>
    <col min="11520" max="11520" width="5.7109375" style="1" customWidth="1"/>
    <col min="11521" max="11521" width="55.140625" style="1" customWidth="1"/>
    <col min="11522" max="11522" width="17.85546875" style="1" customWidth="1"/>
    <col min="11523" max="11523" width="15.7109375" style="1" customWidth="1"/>
    <col min="11524" max="11526" width="10.7109375" style="1" customWidth="1"/>
    <col min="11527" max="11527" width="17.42578125" style="1" customWidth="1"/>
    <col min="11528" max="11528" width="11.85546875" style="1" customWidth="1"/>
    <col min="11529" max="11529" width="12.7109375" style="1" bestFit="1" customWidth="1"/>
    <col min="11530" max="11530" width="11.85546875" style="1" customWidth="1"/>
    <col min="11531" max="11532" width="9.7109375" style="1" customWidth="1"/>
    <col min="11533" max="11775" width="9.140625" style="1"/>
    <col min="11776" max="11776" width="5.7109375" style="1" customWidth="1"/>
    <col min="11777" max="11777" width="55.140625" style="1" customWidth="1"/>
    <col min="11778" max="11778" width="17.85546875" style="1" customWidth="1"/>
    <col min="11779" max="11779" width="15.7109375" style="1" customWidth="1"/>
    <col min="11780" max="11782" width="10.7109375" style="1" customWidth="1"/>
    <col min="11783" max="11783" width="17.42578125" style="1" customWidth="1"/>
    <col min="11784" max="11784" width="11.85546875" style="1" customWidth="1"/>
    <col min="11785" max="11785" width="12.7109375" style="1" bestFit="1" customWidth="1"/>
    <col min="11786" max="11786" width="11.85546875" style="1" customWidth="1"/>
    <col min="11787" max="11788" width="9.7109375" style="1" customWidth="1"/>
    <col min="11789" max="12031" width="9.140625" style="1"/>
    <col min="12032" max="12032" width="5.7109375" style="1" customWidth="1"/>
    <col min="12033" max="12033" width="55.140625" style="1" customWidth="1"/>
    <col min="12034" max="12034" width="17.85546875" style="1" customWidth="1"/>
    <col min="12035" max="12035" width="15.7109375" style="1" customWidth="1"/>
    <col min="12036" max="12038" width="10.7109375" style="1" customWidth="1"/>
    <col min="12039" max="12039" width="17.42578125" style="1" customWidth="1"/>
    <col min="12040" max="12040" width="11.85546875" style="1" customWidth="1"/>
    <col min="12041" max="12041" width="12.7109375" style="1" bestFit="1" customWidth="1"/>
    <col min="12042" max="12042" width="11.85546875" style="1" customWidth="1"/>
    <col min="12043" max="12044" width="9.7109375" style="1" customWidth="1"/>
    <col min="12045" max="12287" width="9.140625" style="1"/>
    <col min="12288" max="12288" width="5.7109375" style="1" customWidth="1"/>
    <col min="12289" max="12289" width="55.140625" style="1" customWidth="1"/>
    <col min="12290" max="12290" width="17.85546875" style="1" customWidth="1"/>
    <col min="12291" max="12291" width="15.7109375" style="1" customWidth="1"/>
    <col min="12292" max="12294" width="10.7109375" style="1" customWidth="1"/>
    <col min="12295" max="12295" width="17.42578125" style="1" customWidth="1"/>
    <col min="12296" max="12296" width="11.85546875" style="1" customWidth="1"/>
    <col min="12297" max="12297" width="12.7109375" style="1" bestFit="1" customWidth="1"/>
    <col min="12298" max="12298" width="11.85546875" style="1" customWidth="1"/>
    <col min="12299" max="12300" width="9.7109375" style="1" customWidth="1"/>
    <col min="12301" max="12543" width="9.140625" style="1"/>
    <col min="12544" max="12544" width="5.7109375" style="1" customWidth="1"/>
    <col min="12545" max="12545" width="55.140625" style="1" customWidth="1"/>
    <col min="12546" max="12546" width="17.85546875" style="1" customWidth="1"/>
    <col min="12547" max="12547" width="15.7109375" style="1" customWidth="1"/>
    <col min="12548" max="12550" width="10.7109375" style="1" customWidth="1"/>
    <col min="12551" max="12551" width="17.42578125" style="1" customWidth="1"/>
    <col min="12552" max="12552" width="11.85546875" style="1" customWidth="1"/>
    <col min="12553" max="12553" width="12.7109375" style="1" bestFit="1" customWidth="1"/>
    <col min="12554" max="12554" width="11.85546875" style="1" customWidth="1"/>
    <col min="12555" max="12556" width="9.7109375" style="1" customWidth="1"/>
    <col min="12557" max="12799" width="9.140625" style="1"/>
    <col min="12800" max="12800" width="5.7109375" style="1" customWidth="1"/>
    <col min="12801" max="12801" width="55.140625" style="1" customWidth="1"/>
    <col min="12802" max="12802" width="17.85546875" style="1" customWidth="1"/>
    <col min="12803" max="12803" width="15.7109375" style="1" customWidth="1"/>
    <col min="12804" max="12806" width="10.7109375" style="1" customWidth="1"/>
    <col min="12807" max="12807" width="17.42578125" style="1" customWidth="1"/>
    <col min="12808" max="12808" width="11.85546875" style="1" customWidth="1"/>
    <col min="12809" max="12809" width="12.7109375" style="1" bestFit="1" customWidth="1"/>
    <col min="12810" max="12810" width="11.85546875" style="1" customWidth="1"/>
    <col min="12811" max="12812" width="9.7109375" style="1" customWidth="1"/>
    <col min="12813" max="13055" width="9.140625" style="1"/>
    <col min="13056" max="13056" width="5.7109375" style="1" customWidth="1"/>
    <col min="13057" max="13057" width="55.140625" style="1" customWidth="1"/>
    <col min="13058" max="13058" width="17.85546875" style="1" customWidth="1"/>
    <col min="13059" max="13059" width="15.7109375" style="1" customWidth="1"/>
    <col min="13060" max="13062" width="10.7109375" style="1" customWidth="1"/>
    <col min="13063" max="13063" width="17.42578125" style="1" customWidth="1"/>
    <col min="13064" max="13064" width="11.85546875" style="1" customWidth="1"/>
    <col min="13065" max="13065" width="12.7109375" style="1" bestFit="1" customWidth="1"/>
    <col min="13066" max="13066" width="11.85546875" style="1" customWidth="1"/>
    <col min="13067" max="13068" width="9.7109375" style="1" customWidth="1"/>
    <col min="13069" max="13311" width="9.140625" style="1"/>
    <col min="13312" max="13312" width="5.7109375" style="1" customWidth="1"/>
    <col min="13313" max="13313" width="55.140625" style="1" customWidth="1"/>
    <col min="13314" max="13314" width="17.85546875" style="1" customWidth="1"/>
    <col min="13315" max="13315" width="15.7109375" style="1" customWidth="1"/>
    <col min="13316" max="13318" width="10.7109375" style="1" customWidth="1"/>
    <col min="13319" max="13319" width="17.42578125" style="1" customWidth="1"/>
    <col min="13320" max="13320" width="11.85546875" style="1" customWidth="1"/>
    <col min="13321" max="13321" width="12.7109375" style="1" bestFit="1" customWidth="1"/>
    <col min="13322" max="13322" width="11.85546875" style="1" customWidth="1"/>
    <col min="13323" max="13324" width="9.7109375" style="1" customWidth="1"/>
    <col min="13325" max="13567" width="9.140625" style="1"/>
    <col min="13568" max="13568" width="5.7109375" style="1" customWidth="1"/>
    <col min="13569" max="13569" width="55.140625" style="1" customWidth="1"/>
    <col min="13570" max="13570" width="17.85546875" style="1" customWidth="1"/>
    <col min="13571" max="13571" width="15.7109375" style="1" customWidth="1"/>
    <col min="13572" max="13574" width="10.7109375" style="1" customWidth="1"/>
    <col min="13575" max="13575" width="17.42578125" style="1" customWidth="1"/>
    <col min="13576" max="13576" width="11.85546875" style="1" customWidth="1"/>
    <col min="13577" max="13577" width="12.7109375" style="1" bestFit="1" customWidth="1"/>
    <col min="13578" max="13578" width="11.85546875" style="1" customWidth="1"/>
    <col min="13579" max="13580" width="9.7109375" style="1" customWidth="1"/>
    <col min="13581" max="13823" width="9.140625" style="1"/>
    <col min="13824" max="13824" width="5.7109375" style="1" customWidth="1"/>
    <col min="13825" max="13825" width="55.140625" style="1" customWidth="1"/>
    <col min="13826" max="13826" width="17.85546875" style="1" customWidth="1"/>
    <col min="13827" max="13827" width="15.7109375" style="1" customWidth="1"/>
    <col min="13828" max="13830" width="10.7109375" style="1" customWidth="1"/>
    <col min="13831" max="13831" width="17.42578125" style="1" customWidth="1"/>
    <col min="13832" max="13832" width="11.85546875" style="1" customWidth="1"/>
    <col min="13833" max="13833" width="12.7109375" style="1" bestFit="1" customWidth="1"/>
    <col min="13834" max="13834" width="11.85546875" style="1" customWidth="1"/>
    <col min="13835" max="13836" width="9.7109375" style="1" customWidth="1"/>
    <col min="13837" max="14079" width="9.140625" style="1"/>
    <col min="14080" max="14080" width="5.7109375" style="1" customWidth="1"/>
    <col min="14081" max="14081" width="55.140625" style="1" customWidth="1"/>
    <col min="14082" max="14082" width="17.85546875" style="1" customWidth="1"/>
    <col min="14083" max="14083" width="15.7109375" style="1" customWidth="1"/>
    <col min="14084" max="14086" width="10.7109375" style="1" customWidth="1"/>
    <col min="14087" max="14087" width="17.42578125" style="1" customWidth="1"/>
    <col min="14088" max="14088" width="11.85546875" style="1" customWidth="1"/>
    <col min="14089" max="14089" width="12.7109375" style="1" bestFit="1" customWidth="1"/>
    <col min="14090" max="14090" width="11.85546875" style="1" customWidth="1"/>
    <col min="14091" max="14092" width="9.7109375" style="1" customWidth="1"/>
    <col min="14093" max="14335" width="9.140625" style="1"/>
    <col min="14336" max="14336" width="5.7109375" style="1" customWidth="1"/>
    <col min="14337" max="14337" width="55.140625" style="1" customWidth="1"/>
    <col min="14338" max="14338" width="17.85546875" style="1" customWidth="1"/>
    <col min="14339" max="14339" width="15.7109375" style="1" customWidth="1"/>
    <col min="14340" max="14342" width="10.7109375" style="1" customWidth="1"/>
    <col min="14343" max="14343" width="17.42578125" style="1" customWidth="1"/>
    <col min="14344" max="14344" width="11.85546875" style="1" customWidth="1"/>
    <col min="14345" max="14345" width="12.7109375" style="1" bestFit="1" customWidth="1"/>
    <col min="14346" max="14346" width="11.85546875" style="1" customWidth="1"/>
    <col min="14347" max="14348" width="9.7109375" style="1" customWidth="1"/>
    <col min="14349" max="14591" width="9.140625" style="1"/>
    <col min="14592" max="14592" width="5.7109375" style="1" customWidth="1"/>
    <col min="14593" max="14593" width="55.140625" style="1" customWidth="1"/>
    <col min="14594" max="14594" width="17.85546875" style="1" customWidth="1"/>
    <col min="14595" max="14595" width="15.7109375" style="1" customWidth="1"/>
    <col min="14596" max="14598" width="10.7109375" style="1" customWidth="1"/>
    <col min="14599" max="14599" width="17.42578125" style="1" customWidth="1"/>
    <col min="14600" max="14600" width="11.85546875" style="1" customWidth="1"/>
    <col min="14601" max="14601" width="12.7109375" style="1" bestFit="1" customWidth="1"/>
    <col min="14602" max="14602" width="11.85546875" style="1" customWidth="1"/>
    <col min="14603" max="14604" width="9.7109375" style="1" customWidth="1"/>
    <col min="14605" max="14847" width="9.140625" style="1"/>
    <col min="14848" max="14848" width="5.7109375" style="1" customWidth="1"/>
    <col min="14849" max="14849" width="55.140625" style="1" customWidth="1"/>
    <col min="14850" max="14850" width="17.85546875" style="1" customWidth="1"/>
    <col min="14851" max="14851" width="15.7109375" style="1" customWidth="1"/>
    <col min="14852" max="14854" width="10.7109375" style="1" customWidth="1"/>
    <col min="14855" max="14855" width="17.42578125" style="1" customWidth="1"/>
    <col min="14856" max="14856" width="11.85546875" style="1" customWidth="1"/>
    <col min="14857" max="14857" width="12.7109375" style="1" bestFit="1" customWidth="1"/>
    <col min="14858" max="14858" width="11.85546875" style="1" customWidth="1"/>
    <col min="14859" max="14860" width="9.7109375" style="1" customWidth="1"/>
    <col min="14861" max="15103" width="9.140625" style="1"/>
    <col min="15104" max="15104" width="5.7109375" style="1" customWidth="1"/>
    <col min="15105" max="15105" width="55.140625" style="1" customWidth="1"/>
    <col min="15106" max="15106" width="17.85546875" style="1" customWidth="1"/>
    <col min="15107" max="15107" width="15.7109375" style="1" customWidth="1"/>
    <col min="15108" max="15110" width="10.7109375" style="1" customWidth="1"/>
    <col min="15111" max="15111" width="17.42578125" style="1" customWidth="1"/>
    <col min="15112" max="15112" width="11.85546875" style="1" customWidth="1"/>
    <col min="15113" max="15113" width="12.7109375" style="1" bestFit="1" customWidth="1"/>
    <col min="15114" max="15114" width="11.85546875" style="1" customWidth="1"/>
    <col min="15115" max="15116" width="9.7109375" style="1" customWidth="1"/>
    <col min="15117" max="15359" width="9.140625" style="1"/>
    <col min="15360" max="15360" width="5.7109375" style="1" customWidth="1"/>
    <col min="15361" max="15361" width="55.140625" style="1" customWidth="1"/>
    <col min="15362" max="15362" width="17.85546875" style="1" customWidth="1"/>
    <col min="15363" max="15363" width="15.7109375" style="1" customWidth="1"/>
    <col min="15364" max="15366" width="10.7109375" style="1" customWidth="1"/>
    <col min="15367" max="15367" width="17.42578125" style="1" customWidth="1"/>
    <col min="15368" max="15368" width="11.85546875" style="1" customWidth="1"/>
    <col min="15369" max="15369" width="12.7109375" style="1" bestFit="1" customWidth="1"/>
    <col min="15370" max="15370" width="11.85546875" style="1" customWidth="1"/>
    <col min="15371" max="15372" width="9.7109375" style="1" customWidth="1"/>
    <col min="15373" max="15615" width="9.140625" style="1"/>
    <col min="15616" max="15616" width="5.7109375" style="1" customWidth="1"/>
    <col min="15617" max="15617" width="55.140625" style="1" customWidth="1"/>
    <col min="15618" max="15618" width="17.85546875" style="1" customWidth="1"/>
    <col min="15619" max="15619" width="15.7109375" style="1" customWidth="1"/>
    <col min="15620" max="15622" width="10.7109375" style="1" customWidth="1"/>
    <col min="15623" max="15623" width="17.42578125" style="1" customWidth="1"/>
    <col min="15624" max="15624" width="11.85546875" style="1" customWidth="1"/>
    <col min="15625" max="15625" width="12.7109375" style="1" bestFit="1" customWidth="1"/>
    <col min="15626" max="15626" width="11.85546875" style="1" customWidth="1"/>
    <col min="15627" max="15628" width="9.7109375" style="1" customWidth="1"/>
    <col min="15629" max="15871" width="9.140625" style="1"/>
    <col min="15872" max="15872" width="5.7109375" style="1" customWidth="1"/>
    <col min="15873" max="15873" width="55.140625" style="1" customWidth="1"/>
    <col min="15874" max="15874" width="17.85546875" style="1" customWidth="1"/>
    <col min="15875" max="15875" width="15.7109375" style="1" customWidth="1"/>
    <col min="15876" max="15878" width="10.7109375" style="1" customWidth="1"/>
    <col min="15879" max="15879" width="17.42578125" style="1" customWidth="1"/>
    <col min="15880" max="15880" width="11.85546875" style="1" customWidth="1"/>
    <col min="15881" max="15881" width="12.7109375" style="1" bestFit="1" customWidth="1"/>
    <col min="15882" max="15882" width="11.85546875" style="1" customWidth="1"/>
    <col min="15883" max="15884" width="9.7109375" style="1" customWidth="1"/>
    <col min="15885" max="16127" width="9.140625" style="1"/>
    <col min="16128" max="16128" width="5.7109375" style="1" customWidth="1"/>
    <col min="16129" max="16129" width="55.140625" style="1" customWidth="1"/>
    <col min="16130" max="16130" width="17.85546875" style="1" customWidth="1"/>
    <col min="16131" max="16131" width="15.7109375" style="1" customWidth="1"/>
    <col min="16132" max="16134" width="10.7109375" style="1" customWidth="1"/>
    <col min="16135" max="16135" width="17.42578125" style="1" customWidth="1"/>
    <col min="16136" max="16136" width="11.85546875" style="1" customWidth="1"/>
    <col min="16137" max="16137" width="12.7109375" style="1" bestFit="1" customWidth="1"/>
    <col min="16138" max="16138" width="11.85546875" style="1" customWidth="1"/>
    <col min="16139" max="16140" width="9.7109375" style="1" customWidth="1"/>
    <col min="16141" max="16384" width="9.140625" style="1"/>
  </cols>
  <sheetData>
    <row r="2" spans="1:12" ht="15" x14ac:dyDescent="0.25">
      <c r="A2" s="70" t="s">
        <v>0</v>
      </c>
      <c r="B2" s="70"/>
      <c r="C2" s="70"/>
      <c r="D2" s="70"/>
      <c r="E2" s="70"/>
      <c r="F2" s="70"/>
      <c r="G2" s="70"/>
      <c r="H2" s="70"/>
      <c r="I2" s="70"/>
      <c r="J2" s="3"/>
    </row>
    <row r="3" spans="1:12" ht="15" x14ac:dyDescent="0.25">
      <c r="A3" s="70" t="s">
        <v>131</v>
      </c>
      <c r="B3" s="70"/>
      <c r="C3" s="70"/>
      <c r="D3" s="70"/>
      <c r="E3" s="70"/>
      <c r="F3" s="70"/>
      <c r="G3" s="70"/>
      <c r="H3" s="70"/>
      <c r="I3" s="70"/>
      <c r="J3" s="3"/>
    </row>
    <row r="4" spans="1:12" ht="15" x14ac:dyDescent="0.25"/>
    <row r="5" spans="1:12" ht="15" x14ac:dyDescent="0.25">
      <c r="H5" s="74" t="s">
        <v>2</v>
      </c>
      <c r="I5" s="74"/>
      <c r="J5" s="5"/>
    </row>
    <row r="6" spans="1:12" ht="21" customHeight="1" x14ac:dyDescent="0.25">
      <c r="A6" s="75" t="s">
        <v>3</v>
      </c>
      <c r="B6" s="75" t="s">
        <v>4</v>
      </c>
      <c r="C6" s="75" t="s">
        <v>5</v>
      </c>
      <c r="D6" s="75"/>
      <c r="E6" s="75"/>
      <c r="F6" s="75"/>
      <c r="G6" s="76" t="s">
        <v>6</v>
      </c>
      <c r="H6" s="76" t="s">
        <v>7</v>
      </c>
      <c r="I6" s="76" t="s">
        <v>8</v>
      </c>
      <c r="J6" s="6"/>
    </row>
    <row r="7" spans="1:12" ht="96.75" customHeight="1" x14ac:dyDescent="0.25">
      <c r="A7" s="75"/>
      <c r="B7" s="75"/>
      <c r="C7" s="7" t="s">
        <v>9</v>
      </c>
      <c r="D7" s="8" t="s">
        <v>10</v>
      </c>
      <c r="E7" s="8" t="s">
        <v>11</v>
      </c>
      <c r="F7" s="9" t="s">
        <v>12</v>
      </c>
      <c r="G7" s="76"/>
      <c r="H7" s="76"/>
      <c r="I7" s="76"/>
      <c r="J7" s="6"/>
    </row>
    <row r="8" spans="1:12" s="14" customFormat="1" ht="30" customHeight="1" x14ac:dyDescent="0.25">
      <c r="A8" s="10" t="s">
        <v>13</v>
      </c>
      <c r="B8" s="10" t="s">
        <v>14</v>
      </c>
      <c r="C8" s="11" t="s">
        <v>15</v>
      </c>
      <c r="D8" s="10">
        <v>2</v>
      </c>
      <c r="E8" s="10">
        <v>3</v>
      </c>
      <c r="F8" s="10">
        <v>4</v>
      </c>
      <c r="G8" s="10">
        <v>6</v>
      </c>
      <c r="H8" s="10">
        <v>7</v>
      </c>
      <c r="I8" s="10"/>
      <c r="J8" s="12"/>
      <c r="K8" s="13"/>
      <c r="L8" s="13"/>
    </row>
    <row r="9" spans="1:12" s="17" customFormat="1" ht="16.5" hidden="1" customHeight="1" x14ac:dyDescent="0.25">
      <c r="A9" s="27" t="s">
        <v>13</v>
      </c>
      <c r="B9" s="29" t="s">
        <v>17</v>
      </c>
      <c r="C9" s="28" t="e">
        <f>SUM(D9:F9)</f>
        <v>#REF!</v>
      </c>
      <c r="D9" s="28" t="e">
        <f>+#REF!+#REF!</f>
        <v>#REF!</v>
      </c>
      <c r="E9" s="28" t="e">
        <f>+#REF!+#REF!</f>
        <v>#REF!</v>
      </c>
      <c r="F9" s="28" t="e">
        <f>+#REF!+#REF!</f>
        <v>#REF!</v>
      </c>
      <c r="G9" s="28" t="e">
        <f>+#REF!+#REF!</f>
        <v>#REF!</v>
      </c>
      <c r="H9" s="30"/>
      <c r="I9" s="30"/>
      <c r="J9" s="18"/>
      <c r="K9" s="16"/>
      <c r="L9" s="16"/>
    </row>
    <row r="10" spans="1:12" s="17" customFormat="1" ht="16.5" customHeight="1" x14ac:dyDescent="0.25">
      <c r="A10" s="62" t="s">
        <v>136</v>
      </c>
      <c r="B10" s="29" t="s">
        <v>137</v>
      </c>
      <c r="C10" s="28">
        <f>D10+E10+F10</f>
        <v>190</v>
      </c>
      <c r="D10" s="28"/>
      <c r="E10" s="28">
        <f>E11</f>
        <v>190</v>
      </c>
      <c r="F10" s="28"/>
      <c r="G10" s="28">
        <f>G11</f>
        <v>38</v>
      </c>
      <c r="H10" s="30">
        <f>H11</f>
        <v>40</v>
      </c>
      <c r="I10" s="30"/>
      <c r="J10" s="18"/>
      <c r="K10" s="16"/>
      <c r="L10" s="16"/>
    </row>
    <row r="11" spans="1:12" s="17" customFormat="1" ht="30" customHeight="1" x14ac:dyDescent="0.25">
      <c r="A11" s="35">
        <v>1</v>
      </c>
      <c r="B11" s="36" t="s">
        <v>140</v>
      </c>
      <c r="C11" s="31"/>
      <c r="D11" s="31"/>
      <c r="E11" s="31">
        <v>190</v>
      </c>
      <c r="F11" s="31"/>
      <c r="G11" s="31">
        <v>38</v>
      </c>
      <c r="H11" s="39">
        <v>40</v>
      </c>
      <c r="I11" s="40"/>
      <c r="J11" s="18"/>
      <c r="K11" s="16"/>
      <c r="L11" s="16"/>
    </row>
    <row r="12" spans="1:12" s="17" customFormat="1" ht="15" x14ac:dyDescent="0.25">
      <c r="A12" s="35">
        <v>2</v>
      </c>
      <c r="B12" s="36" t="s">
        <v>141</v>
      </c>
      <c r="C12" s="31"/>
      <c r="D12" s="31"/>
      <c r="E12" s="31">
        <v>171</v>
      </c>
      <c r="F12" s="31"/>
      <c r="G12" s="64">
        <v>34.200000000000003</v>
      </c>
      <c r="H12" s="39">
        <v>36</v>
      </c>
      <c r="I12" s="39"/>
      <c r="J12" s="18"/>
      <c r="K12" s="16"/>
      <c r="L12" s="16"/>
    </row>
    <row r="13" spans="1:12" s="17" customFormat="1" ht="15" x14ac:dyDescent="0.25">
      <c r="A13" s="35"/>
      <c r="B13" s="65" t="s">
        <v>143</v>
      </c>
      <c r="C13" s="66"/>
      <c r="D13" s="66"/>
      <c r="E13" s="66"/>
      <c r="F13" s="66"/>
      <c r="G13" s="67">
        <v>13</v>
      </c>
      <c r="H13" s="68">
        <v>15</v>
      </c>
      <c r="I13" s="68"/>
      <c r="J13" s="18"/>
      <c r="K13" s="16"/>
      <c r="L13" s="16"/>
    </row>
    <row r="14" spans="1:12" s="17" customFormat="1" ht="16.5" customHeight="1" x14ac:dyDescent="0.25">
      <c r="A14" s="35">
        <v>3</v>
      </c>
      <c r="B14" s="36" t="s">
        <v>142</v>
      </c>
      <c r="C14" s="31"/>
      <c r="D14" s="31"/>
      <c r="E14" s="31">
        <v>19</v>
      </c>
      <c r="F14" s="31"/>
      <c r="G14" s="64">
        <v>3.8</v>
      </c>
      <c r="H14" s="39">
        <v>4</v>
      </c>
      <c r="I14" s="39"/>
      <c r="J14" s="18"/>
      <c r="K14" s="16"/>
      <c r="L14" s="16"/>
    </row>
    <row r="15" spans="1:12" s="17" customFormat="1" ht="16.5" customHeight="1" x14ac:dyDescent="0.25">
      <c r="A15" s="62" t="s">
        <v>138</v>
      </c>
      <c r="B15" s="29" t="s">
        <v>139</v>
      </c>
      <c r="C15" s="28"/>
      <c r="D15" s="28"/>
      <c r="E15" s="28"/>
      <c r="F15" s="28"/>
      <c r="G15" s="28"/>
      <c r="H15" s="30"/>
      <c r="I15" s="30"/>
      <c r="J15" s="18"/>
      <c r="K15" s="16"/>
      <c r="L15" s="16"/>
    </row>
    <row r="16" spans="1:12" s="17" customFormat="1" ht="18" customHeight="1" x14ac:dyDescent="0.25">
      <c r="A16" s="27">
        <v>1</v>
      </c>
      <c r="B16" s="29" t="s">
        <v>18</v>
      </c>
      <c r="C16" s="28">
        <f t="shared" ref="C16:H16" si="0">C17+C27+C40+C51+C58</f>
        <v>36636</v>
      </c>
      <c r="D16" s="28">
        <f t="shared" si="0"/>
        <v>6525</v>
      </c>
      <c r="E16" s="28">
        <f t="shared" si="0"/>
        <v>16682</v>
      </c>
      <c r="F16" s="28">
        <f t="shared" si="0"/>
        <v>13429</v>
      </c>
      <c r="G16" s="28">
        <f t="shared" si="0"/>
        <v>29131</v>
      </c>
      <c r="H16" s="28">
        <f t="shared" si="0"/>
        <v>10352</v>
      </c>
      <c r="I16" s="30"/>
      <c r="J16" s="18"/>
      <c r="K16" s="16"/>
      <c r="L16" s="16"/>
    </row>
    <row r="17" spans="1:12" s="17" customFormat="1" ht="18" customHeight="1" x14ac:dyDescent="0.25">
      <c r="A17" s="62" t="s">
        <v>100</v>
      </c>
      <c r="B17" s="29" t="s">
        <v>98</v>
      </c>
      <c r="C17" s="28">
        <f t="shared" ref="C17:H17" si="1">C18+C21</f>
        <v>4692</v>
      </c>
      <c r="D17" s="28">
        <f t="shared" si="1"/>
        <v>268</v>
      </c>
      <c r="E17" s="28">
        <f t="shared" si="1"/>
        <v>4356</v>
      </c>
      <c r="F17" s="28">
        <f t="shared" si="1"/>
        <v>68</v>
      </c>
      <c r="G17" s="28">
        <f t="shared" si="1"/>
        <v>4371</v>
      </c>
      <c r="H17" s="28">
        <f t="shared" si="1"/>
        <v>321</v>
      </c>
      <c r="I17" s="80" t="s">
        <v>146</v>
      </c>
      <c r="J17" s="18"/>
      <c r="K17" s="16"/>
      <c r="L17" s="16"/>
    </row>
    <row r="18" spans="1:12" s="17" customFormat="1" ht="18" customHeight="1" x14ac:dyDescent="0.25">
      <c r="A18" s="61" t="s">
        <v>100</v>
      </c>
      <c r="B18" s="33" t="s">
        <v>135</v>
      </c>
      <c r="C18" s="34">
        <f>D18+E18+F18</f>
        <v>4423</v>
      </c>
      <c r="D18" s="34">
        <f>106+35</f>
        <v>141</v>
      </c>
      <c r="E18" s="34">
        <f>SUM(E19:E20)</f>
        <v>4282</v>
      </c>
      <c r="F18" s="34"/>
      <c r="G18" s="34">
        <f>SUM(G19:G20)</f>
        <v>4102</v>
      </c>
      <c r="H18" s="34">
        <f>SUM(H19:H20)</f>
        <v>321</v>
      </c>
      <c r="I18" s="81"/>
      <c r="J18" s="18"/>
      <c r="K18" s="16"/>
      <c r="L18" s="16"/>
    </row>
    <row r="19" spans="1:12" s="17" customFormat="1" ht="18" customHeight="1" x14ac:dyDescent="0.25">
      <c r="A19" s="61"/>
      <c r="B19" s="41" t="s">
        <v>144</v>
      </c>
      <c r="C19" s="31">
        <f>D19+E19+F19</f>
        <v>4348</v>
      </c>
      <c r="D19" s="31">
        <v>106</v>
      </c>
      <c r="E19" s="31">
        <f>4242</f>
        <v>4242</v>
      </c>
      <c r="F19" s="28"/>
      <c r="G19" s="31">
        <v>4078</v>
      </c>
      <c r="H19" s="31">
        <f>C19-G19</f>
        <v>270</v>
      </c>
      <c r="I19" s="82"/>
      <c r="J19" s="18"/>
      <c r="K19" s="16"/>
      <c r="L19" s="16"/>
    </row>
    <row r="20" spans="1:12" s="17" customFormat="1" ht="26.25" customHeight="1" x14ac:dyDescent="0.25">
      <c r="A20" s="62"/>
      <c r="B20" s="36" t="s">
        <v>20</v>
      </c>
      <c r="C20" s="31">
        <f t="shared" ref="C20" si="2">SUM(D20:F20)</f>
        <v>75</v>
      </c>
      <c r="D20" s="31">
        <v>35</v>
      </c>
      <c r="E20" s="31">
        <v>40</v>
      </c>
      <c r="F20" s="31"/>
      <c r="G20" s="31">
        <v>24</v>
      </c>
      <c r="H20" s="31">
        <f>C20-G20</f>
        <v>51</v>
      </c>
      <c r="I20" s="63" t="s">
        <v>21</v>
      </c>
      <c r="J20" s="18"/>
      <c r="K20" s="16"/>
      <c r="L20" s="16"/>
    </row>
    <row r="21" spans="1:12" s="21" customFormat="1" ht="18" customHeight="1" x14ac:dyDescent="0.25">
      <c r="A21" s="32"/>
      <c r="B21" s="33" t="s">
        <v>145</v>
      </c>
      <c r="C21" s="34">
        <f>D21+E21+F21</f>
        <v>269</v>
      </c>
      <c r="D21" s="34">
        <f>SUM(D22:D26)</f>
        <v>127</v>
      </c>
      <c r="E21" s="34">
        <f>SUM(E22:E26)</f>
        <v>74</v>
      </c>
      <c r="F21" s="34">
        <f>SUM(F22:F22:F26)</f>
        <v>68</v>
      </c>
      <c r="G21" s="34">
        <f>SUM(G22:G26)</f>
        <v>269</v>
      </c>
      <c r="H21" s="34">
        <f>C21-G21</f>
        <v>0</v>
      </c>
      <c r="I21" s="34"/>
      <c r="J21" s="19"/>
      <c r="K21" s="20"/>
      <c r="L21" s="20"/>
    </row>
    <row r="22" spans="1:12" ht="18" customHeight="1" x14ac:dyDescent="0.25">
      <c r="A22" s="38"/>
      <c r="B22" s="36" t="s">
        <v>22</v>
      </c>
      <c r="C22" s="31">
        <f t="shared" ref="C22:C26" si="3">SUM(D22:F22)</f>
        <v>30</v>
      </c>
      <c r="D22" s="31"/>
      <c r="E22" s="31">
        <v>30</v>
      </c>
      <c r="F22" s="31"/>
      <c r="G22" s="31">
        <f>+C22</f>
        <v>30</v>
      </c>
      <c r="H22" s="31">
        <f t="shared" ref="H22:H26" si="4">C22-G22</f>
        <v>0</v>
      </c>
      <c r="I22" s="39"/>
      <c r="J22" s="23"/>
    </row>
    <row r="23" spans="1:12" ht="30" x14ac:dyDescent="0.25">
      <c r="A23" s="38"/>
      <c r="B23" s="36" t="s">
        <v>23</v>
      </c>
      <c r="C23" s="31">
        <f t="shared" si="3"/>
        <v>20</v>
      </c>
      <c r="D23" s="31"/>
      <c r="E23" s="31">
        <v>20</v>
      </c>
      <c r="F23" s="31"/>
      <c r="G23" s="31">
        <f>+C23</f>
        <v>20</v>
      </c>
      <c r="H23" s="31">
        <f t="shared" si="4"/>
        <v>0</v>
      </c>
      <c r="I23" s="40" t="s">
        <v>24</v>
      </c>
      <c r="J23" s="23"/>
    </row>
    <row r="24" spans="1:12" ht="30" x14ac:dyDescent="0.25">
      <c r="A24" s="38"/>
      <c r="B24" s="36" t="s">
        <v>25</v>
      </c>
      <c r="C24" s="31">
        <f t="shared" si="3"/>
        <v>8</v>
      </c>
      <c r="D24" s="31"/>
      <c r="E24" s="31">
        <v>8</v>
      </c>
      <c r="F24" s="31"/>
      <c r="G24" s="31">
        <f>+C24</f>
        <v>8</v>
      </c>
      <c r="H24" s="31">
        <f t="shared" si="4"/>
        <v>0</v>
      </c>
      <c r="I24" s="40" t="s">
        <v>24</v>
      </c>
      <c r="J24" s="24"/>
    </row>
    <row r="25" spans="1:12" ht="15" x14ac:dyDescent="0.25">
      <c r="A25" s="38"/>
      <c r="B25" s="36" t="s">
        <v>147</v>
      </c>
      <c r="C25" s="31">
        <f t="shared" si="3"/>
        <v>16</v>
      </c>
      <c r="D25" s="31"/>
      <c r="E25" s="31">
        <v>16</v>
      </c>
      <c r="F25" s="31"/>
      <c r="G25" s="31">
        <v>16</v>
      </c>
      <c r="H25" s="31"/>
      <c r="I25" s="40"/>
      <c r="J25" s="24"/>
    </row>
    <row r="26" spans="1:12" ht="50.25" customHeight="1" x14ac:dyDescent="0.25">
      <c r="A26" s="38"/>
      <c r="B26" s="36" t="s">
        <v>26</v>
      </c>
      <c r="C26" s="31">
        <f t="shared" si="3"/>
        <v>195</v>
      </c>
      <c r="D26" s="31">
        <v>127</v>
      </c>
      <c r="E26" s="31"/>
      <c r="F26" s="31">
        <v>68</v>
      </c>
      <c r="G26" s="31">
        <f>+C26</f>
        <v>195</v>
      </c>
      <c r="H26" s="31">
        <f t="shared" si="4"/>
        <v>0</v>
      </c>
      <c r="I26" s="40" t="s">
        <v>99</v>
      </c>
      <c r="J26" s="24"/>
    </row>
    <row r="27" spans="1:12" ht="50.25" customHeight="1" x14ac:dyDescent="0.25">
      <c r="A27" s="27" t="s">
        <v>101</v>
      </c>
      <c r="B27" s="29" t="s">
        <v>102</v>
      </c>
      <c r="C27" s="28">
        <f>C28</f>
        <v>4183</v>
      </c>
      <c r="D27" s="28">
        <f t="shared" ref="D27:H27" si="5">D28</f>
        <v>0</v>
      </c>
      <c r="E27" s="28">
        <f t="shared" si="5"/>
        <v>4833</v>
      </c>
      <c r="F27" s="28">
        <f t="shared" si="5"/>
        <v>-650</v>
      </c>
      <c r="G27" s="28">
        <f t="shared" si="5"/>
        <v>4404</v>
      </c>
      <c r="H27" s="28">
        <f t="shared" si="5"/>
        <v>429</v>
      </c>
      <c r="I27" s="30"/>
      <c r="J27" s="24"/>
    </row>
    <row r="28" spans="1:12" ht="50.25" customHeight="1" x14ac:dyDescent="0.25">
      <c r="A28" s="27" t="s">
        <v>19</v>
      </c>
      <c r="B28" s="29" t="s">
        <v>103</v>
      </c>
      <c r="C28" s="30">
        <f>SUM(C29:C36)+C39</f>
        <v>4183</v>
      </c>
      <c r="D28" s="30">
        <f t="shared" ref="D28:H28" si="6">SUM(D29:D36)+D39</f>
        <v>0</v>
      </c>
      <c r="E28" s="30">
        <f>SUM(E29:E36)+E39</f>
        <v>4833</v>
      </c>
      <c r="F28" s="30">
        <f t="shared" si="6"/>
        <v>-650</v>
      </c>
      <c r="G28" s="30">
        <f t="shared" si="6"/>
        <v>4404</v>
      </c>
      <c r="H28" s="30">
        <f t="shared" si="6"/>
        <v>429</v>
      </c>
      <c r="I28" s="30"/>
      <c r="J28" s="24"/>
    </row>
    <row r="29" spans="1:12" ht="90" x14ac:dyDescent="0.25">
      <c r="A29" s="38"/>
      <c r="B29" s="36" t="s">
        <v>30</v>
      </c>
      <c r="C29" s="31">
        <f>SUM(D29:F29)</f>
        <v>150</v>
      </c>
      <c r="D29" s="31"/>
      <c r="E29" s="31">
        <f>100+50</f>
        <v>150</v>
      </c>
      <c r="F29" s="31"/>
      <c r="G29" s="31">
        <f>+C29</f>
        <v>150</v>
      </c>
      <c r="H29" s="39">
        <f t="shared" ref="H29:H38" si="7">C29-G29</f>
        <v>0</v>
      </c>
      <c r="I29" s="39"/>
      <c r="J29" s="24"/>
    </row>
    <row r="30" spans="1:12" ht="50.25" customHeight="1" x14ac:dyDescent="0.25">
      <c r="A30" s="38"/>
      <c r="B30" s="36" t="s">
        <v>31</v>
      </c>
      <c r="C30" s="31">
        <f>SUM(D30:F30)</f>
        <v>2800</v>
      </c>
      <c r="D30" s="31"/>
      <c r="E30" s="31">
        <v>2800</v>
      </c>
      <c r="F30" s="31"/>
      <c r="G30" s="31">
        <v>2748</v>
      </c>
      <c r="H30" s="39">
        <f t="shared" si="7"/>
        <v>52</v>
      </c>
      <c r="I30" s="40" t="s">
        <v>105</v>
      </c>
      <c r="J30" s="24"/>
    </row>
    <row r="31" spans="1:12" ht="61.5" customHeight="1" x14ac:dyDescent="0.25">
      <c r="A31" s="38"/>
      <c r="B31" s="36" t="s">
        <v>32</v>
      </c>
      <c r="C31" s="31">
        <f>SUM(D31:F31)</f>
        <v>50</v>
      </c>
      <c r="D31" s="31"/>
      <c r="E31" s="31">
        <v>50</v>
      </c>
      <c r="F31" s="31"/>
      <c r="G31" s="31">
        <f>+C31</f>
        <v>50</v>
      </c>
      <c r="H31" s="39">
        <f t="shared" si="7"/>
        <v>0</v>
      </c>
      <c r="I31" s="40" t="s">
        <v>104</v>
      </c>
      <c r="J31" s="24"/>
    </row>
    <row r="32" spans="1:12" ht="50.25" customHeight="1" x14ac:dyDescent="0.25">
      <c r="A32" s="38"/>
      <c r="B32" s="36" t="s">
        <v>33</v>
      </c>
      <c r="C32" s="31">
        <f t="shared" ref="C32:C38" si="8">SUM(D32:F32)</f>
        <v>50</v>
      </c>
      <c r="D32" s="31"/>
      <c r="E32" s="31">
        <v>50</v>
      </c>
      <c r="F32" s="31"/>
      <c r="G32" s="31">
        <f>+C32</f>
        <v>50</v>
      </c>
      <c r="H32" s="39">
        <f t="shared" si="7"/>
        <v>0</v>
      </c>
      <c r="I32" s="40"/>
      <c r="J32" s="24"/>
    </row>
    <row r="33" spans="1:10" ht="105" x14ac:dyDescent="0.25">
      <c r="A33" s="38"/>
      <c r="B33" s="36" t="s">
        <v>34</v>
      </c>
      <c r="C33" s="31">
        <f t="shared" si="8"/>
        <v>433</v>
      </c>
      <c r="D33" s="31"/>
      <c r="E33" s="31">
        <v>433</v>
      </c>
      <c r="F33" s="31"/>
      <c r="G33" s="31">
        <f>+C33</f>
        <v>433</v>
      </c>
      <c r="H33" s="39">
        <f t="shared" si="7"/>
        <v>0</v>
      </c>
      <c r="I33" s="40" t="s">
        <v>107</v>
      </c>
      <c r="J33" s="24"/>
    </row>
    <row r="34" spans="1:10" ht="50.25" customHeight="1" x14ac:dyDescent="0.25">
      <c r="A34" s="38"/>
      <c r="B34" s="36" t="s">
        <v>35</v>
      </c>
      <c r="C34" s="31">
        <f t="shared" si="8"/>
        <v>100</v>
      </c>
      <c r="D34" s="31"/>
      <c r="E34" s="31">
        <v>100</v>
      </c>
      <c r="F34" s="31"/>
      <c r="G34" s="31">
        <v>61</v>
      </c>
      <c r="H34" s="39">
        <f t="shared" si="7"/>
        <v>39</v>
      </c>
      <c r="I34" s="40" t="s">
        <v>106</v>
      </c>
      <c r="J34" s="24"/>
    </row>
    <row r="35" spans="1:10" ht="50.25" customHeight="1" x14ac:dyDescent="0.25">
      <c r="A35" s="38"/>
      <c r="B35" s="36" t="s">
        <v>36</v>
      </c>
      <c r="C35" s="31">
        <f t="shared" si="8"/>
        <v>20</v>
      </c>
      <c r="D35" s="31"/>
      <c r="E35" s="31">
        <v>20</v>
      </c>
      <c r="F35" s="31"/>
      <c r="G35" s="31">
        <f>+C35</f>
        <v>20</v>
      </c>
      <c r="H35" s="39">
        <f t="shared" si="7"/>
        <v>0</v>
      </c>
      <c r="I35" s="40" t="s">
        <v>37</v>
      </c>
      <c r="J35" s="24"/>
    </row>
    <row r="36" spans="1:10" ht="50.25" customHeight="1" x14ac:dyDescent="0.25">
      <c r="A36" s="38"/>
      <c r="B36" s="36" t="s">
        <v>38</v>
      </c>
      <c r="C36" s="31">
        <f t="shared" si="8"/>
        <v>230</v>
      </c>
      <c r="D36" s="31">
        <f>+D37+D38</f>
        <v>0</v>
      </c>
      <c r="E36" s="31">
        <v>230</v>
      </c>
      <c r="F36" s="31">
        <f>+F37+F38</f>
        <v>0</v>
      </c>
      <c r="G36" s="31">
        <f>+G37+G38</f>
        <v>230</v>
      </c>
      <c r="H36" s="39">
        <f t="shared" si="7"/>
        <v>0</v>
      </c>
      <c r="I36" s="39"/>
      <c r="J36" s="24"/>
    </row>
    <row r="37" spans="1:10" ht="50.25" customHeight="1" x14ac:dyDescent="0.25">
      <c r="A37" s="38"/>
      <c r="B37" s="36" t="s">
        <v>39</v>
      </c>
      <c r="C37" s="31">
        <f t="shared" si="8"/>
        <v>180</v>
      </c>
      <c r="D37" s="31"/>
      <c r="E37" s="31">
        <v>180</v>
      </c>
      <c r="F37" s="31"/>
      <c r="G37" s="31">
        <f>+C37</f>
        <v>180</v>
      </c>
      <c r="H37" s="39">
        <f t="shared" si="7"/>
        <v>0</v>
      </c>
      <c r="I37" s="40"/>
      <c r="J37" s="24"/>
    </row>
    <row r="38" spans="1:10" ht="90" x14ac:dyDescent="0.25">
      <c r="A38" s="38"/>
      <c r="B38" s="36" t="s">
        <v>40</v>
      </c>
      <c r="C38" s="31">
        <f t="shared" si="8"/>
        <v>50</v>
      </c>
      <c r="D38" s="31"/>
      <c r="E38" s="31">
        <v>50</v>
      </c>
      <c r="F38" s="31"/>
      <c r="G38" s="31">
        <f>+C38</f>
        <v>50</v>
      </c>
      <c r="H38" s="39">
        <f t="shared" si="7"/>
        <v>0</v>
      </c>
      <c r="I38" s="39"/>
      <c r="J38" s="24"/>
    </row>
    <row r="39" spans="1:10" ht="165" customHeight="1" x14ac:dyDescent="0.25">
      <c r="A39" s="38"/>
      <c r="B39" s="36" t="s">
        <v>41</v>
      </c>
      <c r="C39" s="31">
        <f>SUM(D39:F39)</f>
        <v>350</v>
      </c>
      <c r="D39" s="31"/>
      <c r="E39" s="31">
        <v>1000</v>
      </c>
      <c r="F39" s="31">
        <v>-650</v>
      </c>
      <c r="G39" s="31">
        <v>662</v>
      </c>
      <c r="H39" s="39">
        <f>E39-G39</f>
        <v>338</v>
      </c>
      <c r="I39" s="40" t="s">
        <v>42</v>
      </c>
      <c r="J39" s="24"/>
    </row>
    <row r="40" spans="1:10" ht="28.5" x14ac:dyDescent="0.25">
      <c r="A40" s="27" t="s">
        <v>108</v>
      </c>
      <c r="B40" s="29" t="s">
        <v>70</v>
      </c>
      <c r="C40" s="28">
        <f>C41</f>
        <v>12311</v>
      </c>
      <c r="D40" s="28">
        <f t="shared" ref="D40:H40" si="9">D41</f>
        <v>0</v>
      </c>
      <c r="E40" s="28">
        <f t="shared" si="9"/>
        <v>7193</v>
      </c>
      <c r="F40" s="28">
        <f t="shared" si="9"/>
        <v>5118</v>
      </c>
      <c r="G40" s="28">
        <f t="shared" si="9"/>
        <v>12298</v>
      </c>
      <c r="H40" s="28">
        <f t="shared" si="9"/>
        <v>13</v>
      </c>
      <c r="I40" s="30"/>
      <c r="J40" s="24"/>
    </row>
    <row r="41" spans="1:10" ht="15" x14ac:dyDescent="0.25">
      <c r="A41" s="27" t="s">
        <v>19</v>
      </c>
      <c r="B41" s="29" t="s">
        <v>109</v>
      </c>
      <c r="C41" s="28">
        <f>SUM(D41:F41)</f>
        <v>12311</v>
      </c>
      <c r="D41" s="28">
        <f>SUM(D42:D50)</f>
        <v>0</v>
      </c>
      <c r="E41" s="28">
        <f>SUM(E42:E50)</f>
        <v>7193</v>
      </c>
      <c r="F41" s="28">
        <f>SUM(F42:F50)</f>
        <v>5118</v>
      </c>
      <c r="G41" s="28">
        <f>SUM(G42:G50)</f>
        <v>12298</v>
      </c>
      <c r="H41" s="30">
        <f t="shared" ref="H41:H50" si="10">C41-G41</f>
        <v>13</v>
      </c>
      <c r="I41" s="30"/>
      <c r="J41" s="24"/>
    </row>
    <row r="42" spans="1:10" ht="15" x14ac:dyDescent="0.25">
      <c r="A42" s="38"/>
      <c r="B42" s="36" t="s">
        <v>71</v>
      </c>
      <c r="C42" s="31">
        <f t="shared" ref="C42:C43" si="11">SUM(D42:F42)</f>
        <v>25</v>
      </c>
      <c r="D42" s="31"/>
      <c r="E42" s="31">
        <v>25</v>
      </c>
      <c r="F42" s="31"/>
      <c r="G42" s="31">
        <f>C42</f>
        <v>25</v>
      </c>
      <c r="H42" s="39">
        <f t="shared" si="10"/>
        <v>0</v>
      </c>
      <c r="I42" s="39"/>
      <c r="J42" s="24"/>
    </row>
    <row r="43" spans="1:10" ht="15" x14ac:dyDescent="0.25">
      <c r="A43" s="38"/>
      <c r="B43" s="36" t="s">
        <v>72</v>
      </c>
      <c r="C43" s="31">
        <f t="shared" si="11"/>
        <v>50</v>
      </c>
      <c r="D43" s="31"/>
      <c r="E43" s="31">
        <v>50</v>
      </c>
      <c r="F43" s="31"/>
      <c r="G43" s="31">
        <f>C43</f>
        <v>50</v>
      </c>
      <c r="H43" s="39">
        <f t="shared" si="10"/>
        <v>0</v>
      </c>
      <c r="I43" s="39"/>
      <c r="J43" s="24"/>
    </row>
    <row r="44" spans="1:10" ht="15" x14ac:dyDescent="0.25">
      <c r="A44" s="38"/>
      <c r="B44" s="36" t="s">
        <v>73</v>
      </c>
      <c r="C44" s="31">
        <f>SUM(D44:F44)</f>
        <v>10</v>
      </c>
      <c r="D44" s="31"/>
      <c r="E44" s="31">
        <v>10</v>
      </c>
      <c r="F44" s="31"/>
      <c r="G44" s="31">
        <f>C44</f>
        <v>10</v>
      </c>
      <c r="H44" s="39">
        <f t="shared" si="10"/>
        <v>0</v>
      </c>
      <c r="I44" s="39"/>
      <c r="J44" s="24"/>
    </row>
    <row r="45" spans="1:10" ht="15" x14ac:dyDescent="0.25">
      <c r="A45" s="38"/>
      <c r="B45" s="36" t="s">
        <v>74</v>
      </c>
      <c r="C45" s="31">
        <f>SUM(D45:F45)</f>
        <v>200</v>
      </c>
      <c r="D45" s="31"/>
      <c r="E45" s="31">
        <v>200</v>
      </c>
      <c r="F45" s="31"/>
      <c r="G45" s="31">
        <v>127</v>
      </c>
      <c r="H45" s="39">
        <f t="shared" si="10"/>
        <v>73</v>
      </c>
      <c r="I45" s="39"/>
      <c r="J45" s="24"/>
    </row>
    <row r="46" spans="1:10" ht="15" x14ac:dyDescent="0.25">
      <c r="A46" s="38"/>
      <c r="B46" s="36" t="s">
        <v>75</v>
      </c>
      <c r="C46" s="31">
        <f>SUM(D46:F46)</f>
        <v>150</v>
      </c>
      <c r="D46" s="31"/>
      <c r="E46" s="31">
        <v>150</v>
      </c>
      <c r="F46" s="31"/>
      <c r="G46" s="31">
        <v>100</v>
      </c>
      <c r="H46" s="39">
        <f t="shared" si="10"/>
        <v>50</v>
      </c>
      <c r="I46" s="39"/>
      <c r="J46" s="24"/>
    </row>
    <row r="47" spans="1:10" ht="45" x14ac:dyDescent="0.25">
      <c r="A47" s="38"/>
      <c r="B47" s="36" t="s">
        <v>76</v>
      </c>
      <c r="C47" s="31">
        <f>SUM(D47:F47)</f>
        <v>35</v>
      </c>
      <c r="D47" s="31"/>
      <c r="E47" s="31">
        <v>35</v>
      </c>
      <c r="F47" s="31"/>
      <c r="G47" s="31">
        <v>35</v>
      </c>
      <c r="H47" s="39">
        <f t="shared" si="10"/>
        <v>0</v>
      </c>
      <c r="I47" s="40" t="s">
        <v>77</v>
      </c>
      <c r="J47" s="24"/>
    </row>
    <row r="48" spans="1:10" ht="15" x14ac:dyDescent="0.25">
      <c r="A48" s="38"/>
      <c r="B48" s="36" t="s">
        <v>78</v>
      </c>
      <c r="C48" s="31">
        <f>SUM(D48:F48)</f>
        <v>110</v>
      </c>
      <c r="D48" s="31"/>
      <c r="E48" s="31">
        <v>110</v>
      </c>
      <c r="F48" s="31"/>
      <c r="G48" s="31">
        <v>220</v>
      </c>
      <c r="H48" s="39">
        <f t="shared" si="10"/>
        <v>-110</v>
      </c>
      <c r="I48" s="39"/>
      <c r="J48" s="24"/>
    </row>
    <row r="49" spans="1:10" ht="15" x14ac:dyDescent="0.25">
      <c r="A49" s="38"/>
      <c r="B49" s="36" t="s">
        <v>79</v>
      </c>
      <c r="C49" s="31">
        <f t="shared" ref="C49:C50" si="12">SUM(D49:F49)</f>
        <v>11651</v>
      </c>
      <c r="D49" s="31"/>
      <c r="E49" s="31">
        <v>6533</v>
      </c>
      <c r="F49" s="31">
        <v>5118</v>
      </c>
      <c r="G49" s="31">
        <f>C49</f>
        <v>11651</v>
      </c>
      <c r="H49" s="39">
        <f t="shared" si="10"/>
        <v>0</v>
      </c>
      <c r="I49" s="39"/>
      <c r="J49" s="24"/>
    </row>
    <row r="50" spans="1:10" ht="45" x14ac:dyDescent="0.25">
      <c r="A50" s="38"/>
      <c r="B50" s="36" t="s">
        <v>80</v>
      </c>
      <c r="C50" s="31">
        <f t="shared" si="12"/>
        <v>80</v>
      </c>
      <c r="D50" s="31"/>
      <c r="E50" s="31">
        <v>80</v>
      </c>
      <c r="F50" s="31"/>
      <c r="G50" s="31">
        <f>C50</f>
        <v>80</v>
      </c>
      <c r="H50" s="39">
        <f t="shared" si="10"/>
        <v>0</v>
      </c>
      <c r="I50" s="53" t="s">
        <v>81</v>
      </c>
      <c r="J50" s="24"/>
    </row>
    <row r="51" spans="1:10" ht="28.5" x14ac:dyDescent="0.25">
      <c r="A51" s="27" t="s">
        <v>110</v>
      </c>
      <c r="B51" s="29" t="s">
        <v>83</v>
      </c>
      <c r="C51" s="28">
        <f>SUM(D51:F51)</f>
        <v>556</v>
      </c>
      <c r="D51" s="28">
        <f t="shared" ref="D51:H51" si="13">+D52</f>
        <v>0</v>
      </c>
      <c r="E51" s="28">
        <f t="shared" si="13"/>
        <v>300</v>
      </c>
      <c r="F51" s="28">
        <f t="shared" si="13"/>
        <v>256</v>
      </c>
      <c r="G51" s="28">
        <f t="shared" si="13"/>
        <v>253</v>
      </c>
      <c r="H51" s="28">
        <f t="shared" si="13"/>
        <v>303</v>
      </c>
      <c r="I51" s="30"/>
      <c r="J51" s="24"/>
    </row>
    <row r="52" spans="1:10" ht="15" x14ac:dyDescent="0.25">
      <c r="A52" s="27"/>
      <c r="B52" s="29" t="s">
        <v>111</v>
      </c>
      <c r="C52" s="46">
        <f>SUM(D52:F52)</f>
        <v>556</v>
      </c>
      <c r="D52" s="28">
        <f>SUM(D53:D55)</f>
        <v>0</v>
      </c>
      <c r="E52" s="28">
        <f>SUM(E53:E56)</f>
        <v>300</v>
      </c>
      <c r="F52" s="28">
        <f>SUM(F53:F56)</f>
        <v>256</v>
      </c>
      <c r="G52" s="28">
        <f>SUM(G53:G56)</f>
        <v>253</v>
      </c>
      <c r="H52" s="30">
        <f>SUM(H53:H56)</f>
        <v>303</v>
      </c>
      <c r="I52" s="30"/>
      <c r="J52" s="24"/>
    </row>
    <row r="53" spans="1:10" ht="45" customHeight="1" x14ac:dyDescent="0.25">
      <c r="A53" s="35"/>
      <c r="B53" s="36" t="s">
        <v>84</v>
      </c>
      <c r="C53" s="31">
        <f>D53+E53+F53</f>
        <v>100</v>
      </c>
      <c r="D53" s="31"/>
      <c r="E53" s="31">
        <v>100</v>
      </c>
      <c r="F53" s="31"/>
      <c r="G53" s="31">
        <v>3</v>
      </c>
      <c r="H53" s="39">
        <f>E53-G53</f>
        <v>97</v>
      </c>
      <c r="I53" s="78" t="s">
        <v>85</v>
      </c>
      <c r="J53" s="24"/>
    </row>
    <row r="54" spans="1:10" ht="74.25" customHeight="1" x14ac:dyDescent="0.25">
      <c r="A54" s="35"/>
      <c r="B54" s="36" t="s">
        <v>86</v>
      </c>
      <c r="C54" s="31">
        <f>D54+E54+F54</f>
        <v>50</v>
      </c>
      <c r="D54" s="31"/>
      <c r="E54" s="31">
        <v>50</v>
      </c>
      <c r="F54" s="31"/>
      <c r="G54" s="31">
        <v>32</v>
      </c>
      <c r="H54" s="39">
        <f>E54-G54</f>
        <v>18</v>
      </c>
      <c r="I54" s="79"/>
      <c r="J54" s="24"/>
    </row>
    <row r="55" spans="1:10" ht="45" x14ac:dyDescent="0.25">
      <c r="A55" s="35"/>
      <c r="B55" s="36" t="s">
        <v>87</v>
      </c>
      <c r="C55" s="31">
        <v>150</v>
      </c>
      <c r="D55" s="31"/>
      <c r="E55" s="31">
        <v>150</v>
      </c>
      <c r="F55" s="31"/>
      <c r="G55" s="31">
        <v>0</v>
      </c>
      <c r="H55" s="39">
        <f>E55-G55</f>
        <v>150</v>
      </c>
      <c r="I55" s="40" t="s">
        <v>88</v>
      </c>
      <c r="J55" s="24"/>
    </row>
    <row r="56" spans="1:10" ht="84.75" customHeight="1" x14ac:dyDescent="0.25">
      <c r="A56" s="35"/>
      <c r="B56" s="41" t="s">
        <v>89</v>
      </c>
      <c r="C56" s="31"/>
      <c r="D56" s="39"/>
      <c r="E56" s="39"/>
      <c r="F56" s="39">
        <v>256</v>
      </c>
      <c r="G56" s="39">
        <v>218</v>
      </c>
      <c r="H56" s="39">
        <f>F56-G56</f>
        <v>38</v>
      </c>
      <c r="I56" s="40" t="s">
        <v>90</v>
      </c>
      <c r="J56" s="24"/>
    </row>
    <row r="57" spans="1:10" ht="45" x14ac:dyDescent="0.25">
      <c r="A57" s="35"/>
      <c r="B57" s="41" t="s">
        <v>91</v>
      </c>
      <c r="C57" s="31"/>
      <c r="D57" s="39"/>
      <c r="E57" s="39"/>
      <c r="F57" s="39">
        <v>421</v>
      </c>
      <c r="G57" s="39"/>
      <c r="H57" s="39"/>
      <c r="I57" s="40" t="s">
        <v>92</v>
      </c>
      <c r="J57" s="24"/>
    </row>
    <row r="58" spans="1:10" ht="36" customHeight="1" x14ac:dyDescent="0.25">
      <c r="A58" s="27">
        <v>5</v>
      </c>
      <c r="B58" s="47" t="s">
        <v>93</v>
      </c>
      <c r="C58" s="28">
        <f>D58+E58+F58</f>
        <v>14894</v>
      </c>
      <c r="D58" s="30">
        <f>5583+D62</f>
        <v>6257</v>
      </c>
      <c r="E58" s="30"/>
      <c r="F58" s="30">
        <f>7780+F62</f>
        <v>8637</v>
      </c>
      <c r="G58" s="30">
        <f t="shared" ref="G58:H58" si="14">7780+G62</f>
        <v>7805</v>
      </c>
      <c r="H58" s="30">
        <f t="shared" si="14"/>
        <v>9286</v>
      </c>
      <c r="I58" s="40"/>
      <c r="J58" s="24"/>
    </row>
    <row r="59" spans="1:10" ht="36" customHeight="1" x14ac:dyDescent="0.25">
      <c r="A59" s="35"/>
      <c r="B59" s="36" t="s">
        <v>94</v>
      </c>
      <c r="C59" s="40">
        <f>D59+F59</f>
        <v>3495</v>
      </c>
      <c r="D59" s="39">
        <f>1645+10</f>
        <v>1655</v>
      </c>
      <c r="E59" s="39"/>
      <c r="F59" s="39">
        <v>1840</v>
      </c>
      <c r="G59" s="39">
        <v>3334</v>
      </c>
      <c r="H59" s="39">
        <f>C59-G59</f>
        <v>161</v>
      </c>
      <c r="I59" s="40"/>
      <c r="J59" s="24"/>
    </row>
    <row r="60" spans="1:10" ht="36" customHeight="1" x14ac:dyDescent="0.25">
      <c r="A60" s="35"/>
      <c r="B60" s="36" t="s">
        <v>95</v>
      </c>
      <c r="C60" s="40">
        <f>D60+F60</f>
        <v>9826</v>
      </c>
      <c r="D60" s="39">
        <v>3886</v>
      </c>
      <c r="E60" s="39"/>
      <c r="F60" s="39">
        <v>5940</v>
      </c>
      <c r="G60" s="39">
        <v>628</v>
      </c>
      <c r="H60" s="39">
        <f t="shared" ref="H60:H62" si="15">C60-G60</f>
        <v>9198</v>
      </c>
      <c r="I60" s="40"/>
      <c r="J60" s="24"/>
    </row>
    <row r="61" spans="1:10" ht="36" customHeight="1" x14ac:dyDescent="0.25">
      <c r="A61" s="35"/>
      <c r="B61" s="36" t="s">
        <v>96</v>
      </c>
      <c r="C61" s="40">
        <f>D61+F61</f>
        <v>42</v>
      </c>
      <c r="D61" s="39">
        <v>42</v>
      </c>
      <c r="E61" s="39"/>
      <c r="F61" s="39"/>
      <c r="G61" s="39">
        <v>0</v>
      </c>
      <c r="H61" s="39">
        <f t="shared" si="15"/>
        <v>42</v>
      </c>
      <c r="I61" s="40"/>
      <c r="J61" s="24"/>
    </row>
    <row r="62" spans="1:10" ht="69" customHeight="1" x14ac:dyDescent="0.25">
      <c r="A62" s="35"/>
      <c r="B62" s="41" t="s">
        <v>97</v>
      </c>
      <c r="C62" s="40">
        <f>D62+F62</f>
        <v>1531</v>
      </c>
      <c r="D62" s="48">
        <v>674</v>
      </c>
      <c r="E62" s="48"/>
      <c r="F62" s="48">
        <v>857</v>
      </c>
      <c r="G62" s="48">
        <v>25</v>
      </c>
      <c r="H62" s="39">
        <f t="shared" si="15"/>
        <v>1506</v>
      </c>
      <c r="I62" s="39"/>
      <c r="J62" s="23"/>
    </row>
    <row r="64" spans="1:10" ht="15.75" customHeight="1" x14ac:dyDescent="0.25">
      <c r="E64" s="77"/>
      <c r="F64" s="77"/>
      <c r="G64" s="77"/>
      <c r="H64" s="25"/>
      <c r="I64" s="25"/>
      <c r="J64" s="25"/>
    </row>
    <row r="65" spans="2:10" ht="15.75" customHeight="1" x14ac:dyDescent="0.25">
      <c r="E65" s="70"/>
      <c r="F65" s="70"/>
      <c r="G65" s="70"/>
      <c r="H65" s="3"/>
      <c r="I65" s="3"/>
      <c r="J65" s="3"/>
    </row>
    <row r="66" spans="2:10" ht="15.75" customHeight="1" x14ac:dyDescent="0.25">
      <c r="B66" s="26"/>
      <c r="F66" s="17"/>
      <c r="G66" s="17"/>
      <c r="H66" s="17"/>
      <c r="I66" s="17"/>
      <c r="J66" s="17"/>
    </row>
    <row r="67" spans="2:10" ht="15.75" customHeight="1" x14ac:dyDescent="0.25">
      <c r="B67" s="26"/>
    </row>
    <row r="68" spans="2:10" ht="15.75" customHeight="1" x14ac:dyDescent="0.25">
      <c r="B68" s="26"/>
    </row>
    <row r="69" spans="2:10" ht="15" x14ac:dyDescent="0.25">
      <c r="B69" s="26"/>
    </row>
    <row r="70" spans="2:10" ht="15" x14ac:dyDescent="0.25">
      <c r="B70" s="26"/>
    </row>
    <row r="71" spans="2:10" ht="15.75" customHeight="1" x14ac:dyDescent="0.25">
      <c r="B71" s="26"/>
    </row>
    <row r="72" spans="2:10" ht="15.75" customHeight="1" x14ac:dyDescent="0.25">
      <c r="B72" s="6"/>
      <c r="F72" s="17"/>
      <c r="G72" s="17"/>
      <c r="H72" s="17"/>
      <c r="I72" s="17"/>
      <c r="J72" s="17"/>
    </row>
    <row r="73" spans="2:10" ht="15.75" customHeight="1" x14ac:dyDescent="0.25">
      <c r="B73" s="1"/>
    </row>
  </sheetData>
  <mergeCells count="13">
    <mergeCell ref="A2:I2"/>
    <mergeCell ref="A3:I3"/>
    <mergeCell ref="H5:I5"/>
    <mergeCell ref="H6:H7"/>
    <mergeCell ref="I6:I7"/>
    <mergeCell ref="E64:G64"/>
    <mergeCell ref="E65:G65"/>
    <mergeCell ref="I53:I54"/>
    <mergeCell ref="A6:A7"/>
    <mergeCell ref="B6:B7"/>
    <mergeCell ref="C6:F6"/>
    <mergeCell ref="G6:G7"/>
    <mergeCell ref="I17:I19"/>
  </mergeCells>
  <pageMargins left="0.7" right="0.17" top="0.28000000000000003" bottom="0.22" header="0.3" footer="0.17"/>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I10" sqref="I10"/>
    </sheetView>
  </sheetViews>
  <sheetFormatPr defaultColWidth="9.140625" defaultRowHeight="15.75" customHeight="1" x14ac:dyDescent="0.25"/>
  <cols>
    <col min="1" max="1" width="5.7109375" style="1" customWidth="1"/>
    <col min="2" max="2" width="52.28515625" style="4" customWidth="1"/>
    <col min="3" max="3" width="12.7109375" style="1" customWidth="1"/>
    <col min="4" max="4" width="9" style="1" customWidth="1"/>
    <col min="5" max="5" width="7.5703125" style="1" customWidth="1"/>
    <col min="6" max="7" width="10.7109375" style="1" customWidth="1"/>
    <col min="8" max="8" width="11" style="1" customWidth="1"/>
    <col min="9" max="9" width="12.7109375" style="1" bestFit="1" customWidth="1"/>
    <col min="10" max="10" width="11.85546875" style="1" customWidth="1"/>
    <col min="11" max="12" width="9.7109375" style="2" customWidth="1"/>
    <col min="13" max="255" width="9.140625" style="1"/>
    <col min="256" max="256" width="5.7109375" style="1" customWidth="1"/>
    <col min="257" max="257" width="55.140625" style="1" customWidth="1"/>
    <col min="258" max="258" width="17.85546875" style="1" customWidth="1"/>
    <col min="259" max="259" width="15.7109375" style="1" customWidth="1"/>
    <col min="260" max="262" width="10.7109375" style="1" customWidth="1"/>
    <col min="263" max="263" width="17.42578125" style="1" customWidth="1"/>
    <col min="264" max="264" width="11.85546875" style="1" customWidth="1"/>
    <col min="265" max="265" width="12.7109375" style="1" bestFit="1" customWidth="1"/>
    <col min="266" max="266" width="11.85546875" style="1" customWidth="1"/>
    <col min="267" max="268" width="9.7109375" style="1" customWidth="1"/>
    <col min="269" max="511" width="9.140625" style="1"/>
    <col min="512" max="512" width="5.7109375" style="1" customWidth="1"/>
    <col min="513" max="513" width="55.140625" style="1" customWidth="1"/>
    <col min="514" max="514" width="17.85546875" style="1" customWidth="1"/>
    <col min="515" max="515" width="15.7109375" style="1" customWidth="1"/>
    <col min="516" max="518" width="10.7109375" style="1" customWidth="1"/>
    <col min="519" max="519" width="17.42578125" style="1" customWidth="1"/>
    <col min="520" max="520" width="11.85546875" style="1" customWidth="1"/>
    <col min="521" max="521" width="12.7109375" style="1" bestFit="1" customWidth="1"/>
    <col min="522" max="522" width="11.85546875" style="1" customWidth="1"/>
    <col min="523" max="524" width="9.7109375" style="1" customWidth="1"/>
    <col min="525" max="767" width="9.140625" style="1"/>
    <col min="768" max="768" width="5.7109375" style="1" customWidth="1"/>
    <col min="769" max="769" width="55.140625" style="1" customWidth="1"/>
    <col min="770" max="770" width="17.85546875" style="1" customWidth="1"/>
    <col min="771" max="771" width="15.7109375" style="1" customWidth="1"/>
    <col min="772" max="774" width="10.7109375" style="1" customWidth="1"/>
    <col min="775" max="775" width="17.42578125" style="1" customWidth="1"/>
    <col min="776" max="776" width="11.85546875" style="1" customWidth="1"/>
    <col min="777" max="777" width="12.7109375" style="1" bestFit="1" customWidth="1"/>
    <col min="778" max="778" width="11.85546875" style="1" customWidth="1"/>
    <col min="779" max="780" width="9.7109375" style="1" customWidth="1"/>
    <col min="781" max="1023" width="9.140625" style="1"/>
    <col min="1024" max="1024" width="5.7109375" style="1" customWidth="1"/>
    <col min="1025" max="1025" width="55.140625" style="1" customWidth="1"/>
    <col min="1026" max="1026" width="17.85546875" style="1" customWidth="1"/>
    <col min="1027" max="1027" width="15.7109375" style="1" customWidth="1"/>
    <col min="1028" max="1030" width="10.7109375" style="1" customWidth="1"/>
    <col min="1031" max="1031" width="17.42578125" style="1" customWidth="1"/>
    <col min="1032" max="1032" width="11.85546875" style="1" customWidth="1"/>
    <col min="1033" max="1033" width="12.7109375" style="1" bestFit="1" customWidth="1"/>
    <col min="1034" max="1034" width="11.85546875" style="1" customWidth="1"/>
    <col min="1035" max="1036" width="9.7109375" style="1" customWidth="1"/>
    <col min="1037" max="1279" width="9.140625" style="1"/>
    <col min="1280" max="1280" width="5.7109375" style="1" customWidth="1"/>
    <col min="1281" max="1281" width="55.140625" style="1" customWidth="1"/>
    <col min="1282" max="1282" width="17.85546875" style="1" customWidth="1"/>
    <col min="1283" max="1283" width="15.7109375" style="1" customWidth="1"/>
    <col min="1284" max="1286" width="10.7109375" style="1" customWidth="1"/>
    <col min="1287" max="1287" width="17.42578125" style="1" customWidth="1"/>
    <col min="1288" max="1288" width="11.85546875" style="1" customWidth="1"/>
    <col min="1289" max="1289" width="12.7109375" style="1" bestFit="1" customWidth="1"/>
    <col min="1290" max="1290" width="11.85546875" style="1" customWidth="1"/>
    <col min="1291" max="1292" width="9.7109375" style="1" customWidth="1"/>
    <col min="1293" max="1535" width="9.140625" style="1"/>
    <col min="1536" max="1536" width="5.7109375" style="1" customWidth="1"/>
    <col min="1537" max="1537" width="55.140625" style="1" customWidth="1"/>
    <col min="1538" max="1538" width="17.85546875" style="1" customWidth="1"/>
    <col min="1539" max="1539" width="15.7109375" style="1" customWidth="1"/>
    <col min="1540" max="1542" width="10.7109375" style="1" customWidth="1"/>
    <col min="1543" max="1543" width="17.42578125" style="1" customWidth="1"/>
    <col min="1544" max="1544" width="11.85546875" style="1" customWidth="1"/>
    <col min="1545" max="1545" width="12.7109375" style="1" bestFit="1" customWidth="1"/>
    <col min="1546" max="1546" width="11.85546875" style="1" customWidth="1"/>
    <col min="1547" max="1548" width="9.7109375" style="1" customWidth="1"/>
    <col min="1549" max="1791" width="9.140625" style="1"/>
    <col min="1792" max="1792" width="5.7109375" style="1" customWidth="1"/>
    <col min="1793" max="1793" width="55.140625" style="1" customWidth="1"/>
    <col min="1794" max="1794" width="17.85546875" style="1" customWidth="1"/>
    <col min="1795" max="1795" width="15.7109375" style="1" customWidth="1"/>
    <col min="1796" max="1798" width="10.7109375" style="1" customWidth="1"/>
    <col min="1799" max="1799" width="17.42578125" style="1" customWidth="1"/>
    <col min="1800" max="1800" width="11.85546875" style="1" customWidth="1"/>
    <col min="1801" max="1801" width="12.7109375" style="1" bestFit="1" customWidth="1"/>
    <col min="1802" max="1802" width="11.85546875" style="1" customWidth="1"/>
    <col min="1803" max="1804" width="9.7109375" style="1" customWidth="1"/>
    <col min="1805" max="2047" width="9.140625" style="1"/>
    <col min="2048" max="2048" width="5.7109375" style="1" customWidth="1"/>
    <col min="2049" max="2049" width="55.140625" style="1" customWidth="1"/>
    <col min="2050" max="2050" width="17.85546875" style="1" customWidth="1"/>
    <col min="2051" max="2051" width="15.7109375" style="1" customWidth="1"/>
    <col min="2052" max="2054" width="10.7109375" style="1" customWidth="1"/>
    <col min="2055" max="2055" width="17.42578125" style="1" customWidth="1"/>
    <col min="2056" max="2056" width="11.85546875" style="1" customWidth="1"/>
    <col min="2057" max="2057" width="12.7109375" style="1" bestFit="1" customWidth="1"/>
    <col min="2058" max="2058" width="11.85546875" style="1" customWidth="1"/>
    <col min="2059" max="2060" width="9.7109375" style="1" customWidth="1"/>
    <col min="2061" max="2303" width="9.140625" style="1"/>
    <col min="2304" max="2304" width="5.7109375" style="1" customWidth="1"/>
    <col min="2305" max="2305" width="55.140625" style="1" customWidth="1"/>
    <col min="2306" max="2306" width="17.85546875" style="1" customWidth="1"/>
    <col min="2307" max="2307" width="15.7109375" style="1" customWidth="1"/>
    <col min="2308" max="2310" width="10.7109375" style="1" customWidth="1"/>
    <col min="2311" max="2311" width="17.42578125" style="1" customWidth="1"/>
    <col min="2312" max="2312" width="11.85546875" style="1" customWidth="1"/>
    <col min="2313" max="2313" width="12.7109375" style="1" bestFit="1" customWidth="1"/>
    <col min="2314" max="2314" width="11.85546875" style="1" customWidth="1"/>
    <col min="2315" max="2316" width="9.7109375" style="1" customWidth="1"/>
    <col min="2317" max="2559" width="9.140625" style="1"/>
    <col min="2560" max="2560" width="5.7109375" style="1" customWidth="1"/>
    <col min="2561" max="2561" width="55.140625" style="1" customWidth="1"/>
    <col min="2562" max="2562" width="17.85546875" style="1" customWidth="1"/>
    <col min="2563" max="2563" width="15.7109375" style="1" customWidth="1"/>
    <col min="2564" max="2566" width="10.7109375" style="1" customWidth="1"/>
    <col min="2567" max="2567" width="17.42578125" style="1" customWidth="1"/>
    <col min="2568" max="2568" width="11.85546875" style="1" customWidth="1"/>
    <col min="2569" max="2569" width="12.7109375" style="1" bestFit="1" customWidth="1"/>
    <col min="2570" max="2570" width="11.85546875" style="1" customWidth="1"/>
    <col min="2571" max="2572" width="9.7109375" style="1" customWidth="1"/>
    <col min="2573" max="2815" width="9.140625" style="1"/>
    <col min="2816" max="2816" width="5.7109375" style="1" customWidth="1"/>
    <col min="2817" max="2817" width="55.140625" style="1" customWidth="1"/>
    <col min="2818" max="2818" width="17.85546875" style="1" customWidth="1"/>
    <col min="2819" max="2819" width="15.7109375" style="1" customWidth="1"/>
    <col min="2820" max="2822" width="10.7109375" style="1" customWidth="1"/>
    <col min="2823" max="2823" width="17.42578125" style="1" customWidth="1"/>
    <col min="2824" max="2824" width="11.85546875" style="1" customWidth="1"/>
    <col min="2825" max="2825" width="12.7109375" style="1" bestFit="1" customWidth="1"/>
    <col min="2826" max="2826" width="11.85546875" style="1" customWidth="1"/>
    <col min="2827" max="2828" width="9.7109375" style="1" customWidth="1"/>
    <col min="2829" max="3071" width="9.140625" style="1"/>
    <col min="3072" max="3072" width="5.7109375" style="1" customWidth="1"/>
    <col min="3073" max="3073" width="55.140625" style="1" customWidth="1"/>
    <col min="3074" max="3074" width="17.85546875" style="1" customWidth="1"/>
    <col min="3075" max="3075" width="15.7109375" style="1" customWidth="1"/>
    <col min="3076" max="3078" width="10.7109375" style="1" customWidth="1"/>
    <col min="3079" max="3079" width="17.42578125" style="1" customWidth="1"/>
    <col min="3080" max="3080" width="11.85546875" style="1" customWidth="1"/>
    <col min="3081" max="3081" width="12.7109375" style="1" bestFit="1" customWidth="1"/>
    <col min="3082" max="3082" width="11.85546875" style="1" customWidth="1"/>
    <col min="3083" max="3084" width="9.7109375" style="1" customWidth="1"/>
    <col min="3085" max="3327" width="9.140625" style="1"/>
    <col min="3328" max="3328" width="5.7109375" style="1" customWidth="1"/>
    <col min="3329" max="3329" width="55.140625" style="1" customWidth="1"/>
    <col min="3330" max="3330" width="17.85546875" style="1" customWidth="1"/>
    <col min="3331" max="3331" width="15.7109375" style="1" customWidth="1"/>
    <col min="3332" max="3334" width="10.7109375" style="1" customWidth="1"/>
    <col min="3335" max="3335" width="17.42578125" style="1" customWidth="1"/>
    <col min="3336" max="3336" width="11.85546875" style="1" customWidth="1"/>
    <col min="3337" max="3337" width="12.7109375" style="1" bestFit="1" customWidth="1"/>
    <col min="3338" max="3338" width="11.85546875" style="1" customWidth="1"/>
    <col min="3339" max="3340" width="9.7109375" style="1" customWidth="1"/>
    <col min="3341" max="3583" width="9.140625" style="1"/>
    <col min="3584" max="3584" width="5.7109375" style="1" customWidth="1"/>
    <col min="3585" max="3585" width="55.140625" style="1" customWidth="1"/>
    <col min="3586" max="3586" width="17.85546875" style="1" customWidth="1"/>
    <col min="3587" max="3587" width="15.7109375" style="1" customWidth="1"/>
    <col min="3588" max="3590" width="10.7109375" style="1" customWidth="1"/>
    <col min="3591" max="3591" width="17.42578125" style="1" customWidth="1"/>
    <col min="3592" max="3592" width="11.85546875" style="1" customWidth="1"/>
    <col min="3593" max="3593" width="12.7109375" style="1" bestFit="1" customWidth="1"/>
    <col min="3594" max="3594" width="11.85546875" style="1" customWidth="1"/>
    <col min="3595" max="3596" width="9.7109375" style="1" customWidth="1"/>
    <col min="3597" max="3839" width="9.140625" style="1"/>
    <col min="3840" max="3840" width="5.7109375" style="1" customWidth="1"/>
    <col min="3841" max="3841" width="55.140625" style="1" customWidth="1"/>
    <col min="3842" max="3842" width="17.85546875" style="1" customWidth="1"/>
    <col min="3843" max="3843" width="15.7109375" style="1" customWidth="1"/>
    <col min="3844" max="3846" width="10.7109375" style="1" customWidth="1"/>
    <col min="3847" max="3847" width="17.42578125" style="1" customWidth="1"/>
    <col min="3848" max="3848" width="11.85546875" style="1" customWidth="1"/>
    <col min="3849" max="3849" width="12.7109375" style="1" bestFit="1" customWidth="1"/>
    <col min="3850" max="3850" width="11.85546875" style="1" customWidth="1"/>
    <col min="3851" max="3852" width="9.7109375" style="1" customWidth="1"/>
    <col min="3853" max="4095" width="9.140625" style="1"/>
    <col min="4096" max="4096" width="5.7109375" style="1" customWidth="1"/>
    <col min="4097" max="4097" width="55.140625" style="1" customWidth="1"/>
    <col min="4098" max="4098" width="17.85546875" style="1" customWidth="1"/>
    <col min="4099" max="4099" width="15.7109375" style="1" customWidth="1"/>
    <col min="4100" max="4102" width="10.7109375" style="1" customWidth="1"/>
    <col min="4103" max="4103" width="17.42578125" style="1" customWidth="1"/>
    <col min="4104" max="4104" width="11.85546875" style="1" customWidth="1"/>
    <col min="4105" max="4105" width="12.7109375" style="1" bestFit="1" customWidth="1"/>
    <col min="4106" max="4106" width="11.85546875" style="1" customWidth="1"/>
    <col min="4107" max="4108" width="9.7109375" style="1" customWidth="1"/>
    <col min="4109" max="4351" width="9.140625" style="1"/>
    <col min="4352" max="4352" width="5.7109375" style="1" customWidth="1"/>
    <col min="4353" max="4353" width="55.140625" style="1" customWidth="1"/>
    <col min="4354" max="4354" width="17.85546875" style="1" customWidth="1"/>
    <col min="4355" max="4355" width="15.7109375" style="1" customWidth="1"/>
    <col min="4356" max="4358" width="10.7109375" style="1" customWidth="1"/>
    <col min="4359" max="4359" width="17.42578125" style="1" customWidth="1"/>
    <col min="4360" max="4360" width="11.85546875" style="1" customWidth="1"/>
    <col min="4361" max="4361" width="12.7109375" style="1" bestFit="1" customWidth="1"/>
    <col min="4362" max="4362" width="11.85546875" style="1" customWidth="1"/>
    <col min="4363" max="4364" width="9.7109375" style="1" customWidth="1"/>
    <col min="4365" max="4607" width="9.140625" style="1"/>
    <col min="4608" max="4608" width="5.7109375" style="1" customWidth="1"/>
    <col min="4609" max="4609" width="55.140625" style="1" customWidth="1"/>
    <col min="4610" max="4610" width="17.85546875" style="1" customWidth="1"/>
    <col min="4611" max="4611" width="15.7109375" style="1" customWidth="1"/>
    <col min="4612" max="4614" width="10.7109375" style="1" customWidth="1"/>
    <col min="4615" max="4615" width="17.42578125" style="1" customWidth="1"/>
    <col min="4616" max="4616" width="11.85546875" style="1" customWidth="1"/>
    <col min="4617" max="4617" width="12.7109375" style="1" bestFit="1" customWidth="1"/>
    <col min="4618" max="4618" width="11.85546875" style="1" customWidth="1"/>
    <col min="4619" max="4620" width="9.7109375" style="1" customWidth="1"/>
    <col min="4621" max="4863" width="9.140625" style="1"/>
    <col min="4864" max="4864" width="5.7109375" style="1" customWidth="1"/>
    <col min="4865" max="4865" width="55.140625" style="1" customWidth="1"/>
    <col min="4866" max="4866" width="17.85546875" style="1" customWidth="1"/>
    <col min="4867" max="4867" width="15.7109375" style="1" customWidth="1"/>
    <col min="4868" max="4870" width="10.7109375" style="1" customWidth="1"/>
    <col min="4871" max="4871" width="17.42578125" style="1" customWidth="1"/>
    <col min="4872" max="4872" width="11.85546875" style="1" customWidth="1"/>
    <col min="4873" max="4873" width="12.7109375" style="1" bestFit="1" customWidth="1"/>
    <col min="4874" max="4874" width="11.85546875" style="1" customWidth="1"/>
    <col min="4875" max="4876" width="9.7109375" style="1" customWidth="1"/>
    <col min="4877" max="5119" width="9.140625" style="1"/>
    <col min="5120" max="5120" width="5.7109375" style="1" customWidth="1"/>
    <col min="5121" max="5121" width="55.140625" style="1" customWidth="1"/>
    <col min="5122" max="5122" width="17.85546875" style="1" customWidth="1"/>
    <col min="5123" max="5123" width="15.7109375" style="1" customWidth="1"/>
    <col min="5124" max="5126" width="10.7109375" style="1" customWidth="1"/>
    <col min="5127" max="5127" width="17.42578125" style="1" customWidth="1"/>
    <col min="5128" max="5128" width="11.85546875" style="1" customWidth="1"/>
    <col min="5129" max="5129" width="12.7109375" style="1" bestFit="1" customWidth="1"/>
    <col min="5130" max="5130" width="11.85546875" style="1" customWidth="1"/>
    <col min="5131" max="5132" width="9.7109375" style="1" customWidth="1"/>
    <col min="5133" max="5375" width="9.140625" style="1"/>
    <col min="5376" max="5376" width="5.7109375" style="1" customWidth="1"/>
    <col min="5377" max="5377" width="55.140625" style="1" customWidth="1"/>
    <col min="5378" max="5378" width="17.85546875" style="1" customWidth="1"/>
    <col min="5379" max="5379" width="15.7109375" style="1" customWidth="1"/>
    <col min="5380" max="5382" width="10.7109375" style="1" customWidth="1"/>
    <col min="5383" max="5383" width="17.42578125" style="1" customWidth="1"/>
    <col min="5384" max="5384" width="11.85546875" style="1" customWidth="1"/>
    <col min="5385" max="5385" width="12.7109375" style="1" bestFit="1" customWidth="1"/>
    <col min="5386" max="5386" width="11.85546875" style="1" customWidth="1"/>
    <col min="5387" max="5388" width="9.7109375" style="1" customWidth="1"/>
    <col min="5389" max="5631" width="9.140625" style="1"/>
    <col min="5632" max="5632" width="5.7109375" style="1" customWidth="1"/>
    <col min="5633" max="5633" width="55.140625" style="1" customWidth="1"/>
    <col min="5634" max="5634" width="17.85546875" style="1" customWidth="1"/>
    <col min="5635" max="5635" width="15.7109375" style="1" customWidth="1"/>
    <col min="5636" max="5638" width="10.7109375" style="1" customWidth="1"/>
    <col min="5639" max="5639" width="17.42578125" style="1" customWidth="1"/>
    <col min="5640" max="5640" width="11.85546875" style="1" customWidth="1"/>
    <col min="5641" max="5641" width="12.7109375" style="1" bestFit="1" customWidth="1"/>
    <col min="5642" max="5642" width="11.85546875" style="1" customWidth="1"/>
    <col min="5643" max="5644" width="9.7109375" style="1" customWidth="1"/>
    <col min="5645" max="5887" width="9.140625" style="1"/>
    <col min="5888" max="5888" width="5.7109375" style="1" customWidth="1"/>
    <col min="5889" max="5889" width="55.140625" style="1" customWidth="1"/>
    <col min="5890" max="5890" width="17.85546875" style="1" customWidth="1"/>
    <col min="5891" max="5891" width="15.7109375" style="1" customWidth="1"/>
    <col min="5892" max="5894" width="10.7109375" style="1" customWidth="1"/>
    <col min="5895" max="5895" width="17.42578125" style="1" customWidth="1"/>
    <col min="5896" max="5896" width="11.85546875" style="1" customWidth="1"/>
    <col min="5897" max="5897" width="12.7109375" style="1" bestFit="1" customWidth="1"/>
    <col min="5898" max="5898" width="11.85546875" style="1" customWidth="1"/>
    <col min="5899" max="5900" width="9.7109375" style="1" customWidth="1"/>
    <col min="5901" max="6143" width="9.140625" style="1"/>
    <col min="6144" max="6144" width="5.7109375" style="1" customWidth="1"/>
    <col min="6145" max="6145" width="55.140625" style="1" customWidth="1"/>
    <col min="6146" max="6146" width="17.85546875" style="1" customWidth="1"/>
    <col min="6147" max="6147" width="15.7109375" style="1" customWidth="1"/>
    <col min="6148" max="6150" width="10.7109375" style="1" customWidth="1"/>
    <col min="6151" max="6151" width="17.42578125" style="1" customWidth="1"/>
    <col min="6152" max="6152" width="11.85546875" style="1" customWidth="1"/>
    <col min="6153" max="6153" width="12.7109375" style="1" bestFit="1" customWidth="1"/>
    <col min="6154" max="6154" width="11.85546875" style="1" customWidth="1"/>
    <col min="6155" max="6156" width="9.7109375" style="1" customWidth="1"/>
    <col min="6157" max="6399" width="9.140625" style="1"/>
    <col min="6400" max="6400" width="5.7109375" style="1" customWidth="1"/>
    <col min="6401" max="6401" width="55.140625" style="1" customWidth="1"/>
    <col min="6402" max="6402" width="17.85546875" style="1" customWidth="1"/>
    <col min="6403" max="6403" width="15.7109375" style="1" customWidth="1"/>
    <col min="6404" max="6406" width="10.7109375" style="1" customWidth="1"/>
    <col min="6407" max="6407" width="17.42578125" style="1" customWidth="1"/>
    <col min="6408" max="6408" width="11.85546875" style="1" customWidth="1"/>
    <col min="6409" max="6409" width="12.7109375" style="1" bestFit="1" customWidth="1"/>
    <col min="6410" max="6410" width="11.85546875" style="1" customWidth="1"/>
    <col min="6411" max="6412" width="9.7109375" style="1" customWidth="1"/>
    <col min="6413" max="6655" width="9.140625" style="1"/>
    <col min="6656" max="6656" width="5.7109375" style="1" customWidth="1"/>
    <col min="6657" max="6657" width="55.140625" style="1" customWidth="1"/>
    <col min="6658" max="6658" width="17.85546875" style="1" customWidth="1"/>
    <col min="6659" max="6659" width="15.7109375" style="1" customWidth="1"/>
    <col min="6660" max="6662" width="10.7109375" style="1" customWidth="1"/>
    <col min="6663" max="6663" width="17.42578125" style="1" customWidth="1"/>
    <col min="6664" max="6664" width="11.85546875" style="1" customWidth="1"/>
    <col min="6665" max="6665" width="12.7109375" style="1" bestFit="1" customWidth="1"/>
    <col min="6666" max="6666" width="11.85546875" style="1" customWidth="1"/>
    <col min="6667" max="6668" width="9.7109375" style="1" customWidth="1"/>
    <col min="6669" max="6911" width="9.140625" style="1"/>
    <col min="6912" max="6912" width="5.7109375" style="1" customWidth="1"/>
    <col min="6913" max="6913" width="55.140625" style="1" customWidth="1"/>
    <col min="6914" max="6914" width="17.85546875" style="1" customWidth="1"/>
    <col min="6915" max="6915" width="15.7109375" style="1" customWidth="1"/>
    <col min="6916" max="6918" width="10.7109375" style="1" customWidth="1"/>
    <col min="6919" max="6919" width="17.42578125" style="1" customWidth="1"/>
    <col min="6920" max="6920" width="11.85546875" style="1" customWidth="1"/>
    <col min="6921" max="6921" width="12.7109375" style="1" bestFit="1" customWidth="1"/>
    <col min="6922" max="6922" width="11.85546875" style="1" customWidth="1"/>
    <col min="6923" max="6924" width="9.7109375" style="1" customWidth="1"/>
    <col min="6925" max="7167" width="9.140625" style="1"/>
    <col min="7168" max="7168" width="5.7109375" style="1" customWidth="1"/>
    <col min="7169" max="7169" width="55.140625" style="1" customWidth="1"/>
    <col min="7170" max="7170" width="17.85546875" style="1" customWidth="1"/>
    <col min="7171" max="7171" width="15.7109375" style="1" customWidth="1"/>
    <col min="7172" max="7174" width="10.7109375" style="1" customWidth="1"/>
    <col min="7175" max="7175" width="17.42578125" style="1" customWidth="1"/>
    <col min="7176" max="7176" width="11.85546875" style="1" customWidth="1"/>
    <col min="7177" max="7177" width="12.7109375" style="1" bestFit="1" customWidth="1"/>
    <col min="7178" max="7178" width="11.85546875" style="1" customWidth="1"/>
    <col min="7179" max="7180" width="9.7109375" style="1" customWidth="1"/>
    <col min="7181" max="7423" width="9.140625" style="1"/>
    <col min="7424" max="7424" width="5.7109375" style="1" customWidth="1"/>
    <col min="7425" max="7425" width="55.140625" style="1" customWidth="1"/>
    <col min="7426" max="7426" width="17.85546875" style="1" customWidth="1"/>
    <col min="7427" max="7427" width="15.7109375" style="1" customWidth="1"/>
    <col min="7428" max="7430" width="10.7109375" style="1" customWidth="1"/>
    <col min="7431" max="7431" width="17.42578125" style="1" customWidth="1"/>
    <col min="7432" max="7432" width="11.85546875" style="1" customWidth="1"/>
    <col min="7433" max="7433" width="12.7109375" style="1" bestFit="1" customWidth="1"/>
    <col min="7434" max="7434" width="11.85546875" style="1" customWidth="1"/>
    <col min="7435" max="7436" width="9.7109375" style="1" customWidth="1"/>
    <col min="7437" max="7679" width="9.140625" style="1"/>
    <col min="7680" max="7680" width="5.7109375" style="1" customWidth="1"/>
    <col min="7681" max="7681" width="55.140625" style="1" customWidth="1"/>
    <col min="7682" max="7682" width="17.85546875" style="1" customWidth="1"/>
    <col min="7683" max="7683" width="15.7109375" style="1" customWidth="1"/>
    <col min="7684" max="7686" width="10.7109375" style="1" customWidth="1"/>
    <col min="7687" max="7687" width="17.42578125" style="1" customWidth="1"/>
    <col min="7688" max="7688" width="11.85546875" style="1" customWidth="1"/>
    <col min="7689" max="7689" width="12.7109375" style="1" bestFit="1" customWidth="1"/>
    <col min="7690" max="7690" width="11.85546875" style="1" customWidth="1"/>
    <col min="7691" max="7692" width="9.7109375" style="1" customWidth="1"/>
    <col min="7693" max="7935" width="9.140625" style="1"/>
    <col min="7936" max="7936" width="5.7109375" style="1" customWidth="1"/>
    <col min="7937" max="7937" width="55.140625" style="1" customWidth="1"/>
    <col min="7938" max="7938" width="17.85546875" style="1" customWidth="1"/>
    <col min="7939" max="7939" width="15.7109375" style="1" customWidth="1"/>
    <col min="7940" max="7942" width="10.7109375" style="1" customWidth="1"/>
    <col min="7943" max="7943" width="17.42578125" style="1" customWidth="1"/>
    <col min="7944" max="7944" width="11.85546875" style="1" customWidth="1"/>
    <col min="7945" max="7945" width="12.7109375" style="1" bestFit="1" customWidth="1"/>
    <col min="7946" max="7946" width="11.85546875" style="1" customWidth="1"/>
    <col min="7947" max="7948" width="9.7109375" style="1" customWidth="1"/>
    <col min="7949" max="8191" width="9.140625" style="1"/>
    <col min="8192" max="8192" width="5.7109375" style="1" customWidth="1"/>
    <col min="8193" max="8193" width="55.140625" style="1" customWidth="1"/>
    <col min="8194" max="8194" width="17.85546875" style="1" customWidth="1"/>
    <col min="8195" max="8195" width="15.7109375" style="1" customWidth="1"/>
    <col min="8196" max="8198" width="10.7109375" style="1" customWidth="1"/>
    <col min="8199" max="8199" width="17.42578125" style="1" customWidth="1"/>
    <col min="8200" max="8200" width="11.85546875" style="1" customWidth="1"/>
    <col min="8201" max="8201" width="12.7109375" style="1" bestFit="1" customWidth="1"/>
    <col min="8202" max="8202" width="11.85546875" style="1" customWidth="1"/>
    <col min="8203" max="8204" width="9.7109375" style="1" customWidth="1"/>
    <col min="8205" max="8447" width="9.140625" style="1"/>
    <col min="8448" max="8448" width="5.7109375" style="1" customWidth="1"/>
    <col min="8449" max="8449" width="55.140625" style="1" customWidth="1"/>
    <col min="8450" max="8450" width="17.85546875" style="1" customWidth="1"/>
    <col min="8451" max="8451" width="15.7109375" style="1" customWidth="1"/>
    <col min="8452" max="8454" width="10.7109375" style="1" customWidth="1"/>
    <col min="8455" max="8455" width="17.42578125" style="1" customWidth="1"/>
    <col min="8456" max="8456" width="11.85546875" style="1" customWidth="1"/>
    <col min="8457" max="8457" width="12.7109375" style="1" bestFit="1" customWidth="1"/>
    <col min="8458" max="8458" width="11.85546875" style="1" customWidth="1"/>
    <col min="8459" max="8460" width="9.7109375" style="1" customWidth="1"/>
    <col min="8461" max="8703" width="9.140625" style="1"/>
    <col min="8704" max="8704" width="5.7109375" style="1" customWidth="1"/>
    <col min="8705" max="8705" width="55.140625" style="1" customWidth="1"/>
    <col min="8706" max="8706" width="17.85546875" style="1" customWidth="1"/>
    <col min="8707" max="8707" width="15.7109375" style="1" customWidth="1"/>
    <col min="8708" max="8710" width="10.7109375" style="1" customWidth="1"/>
    <col min="8711" max="8711" width="17.42578125" style="1" customWidth="1"/>
    <col min="8712" max="8712" width="11.85546875" style="1" customWidth="1"/>
    <col min="8713" max="8713" width="12.7109375" style="1" bestFit="1" customWidth="1"/>
    <col min="8714" max="8714" width="11.85546875" style="1" customWidth="1"/>
    <col min="8715" max="8716" width="9.7109375" style="1" customWidth="1"/>
    <col min="8717" max="8959" width="9.140625" style="1"/>
    <col min="8960" max="8960" width="5.7109375" style="1" customWidth="1"/>
    <col min="8961" max="8961" width="55.140625" style="1" customWidth="1"/>
    <col min="8962" max="8962" width="17.85546875" style="1" customWidth="1"/>
    <col min="8963" max="8963" width="15.7109375" style="1" customWidth="1"/>
    <col min="8964" max="8966" width="10.7109375" style="1" customWidth="1"/>
    <col min="8967" max="8967" width="17.42578125" style="1" customWidth="1"/>
    <col min="8968" max="8968" width="11.85546875" style="1" customWidth="1"/>
    <col min="8969" max="8969" width="12.7109375" style="1" bestFit="1" customWidth="1"/>
    <col min="8970" max="8970" width="11.85546875" style="1" customWidth="1"/>
    <col min="8971" max="8972" width="9.7109375" style="1" customWidth="1"/>
    <col min="8973" max="9215" width="9.140625" style="1"/>
    <col min="9216" max="9216" width="5.7109375" style="1" customWidth="1"/>
    <col min="9217" max="9217" width="55.140625" style="1" customWidth="1"/>
    <col min="9218" max="9218" width="17.85546875" style="1" customWidth="1"/>
    <col min="9219" max="9219" width="15.7109375" style="1" customWidth="1"/>
    <col min="9220" max="9222" width="10.7109375" style="1" customWidth="1"/>
    <col min="9223" max="9223" width="17.42578125" style="1" customWidth="1"/>
    <col min="9224" max="9224" width="11.85546875" style="1" customWidth="1"/>
    <col min="9225" max="9225" width="12.7109375" style="1" bestFit="1" customWidth="1"/>
    <col min="9226" max="9226" width="11.85546875" style="1" customWidth="1"/>
    <col min="9227" max="9228" width="9.7109375" style="1" customWidth="1"/>
    <col min="9229" max="9471" width="9.140625" style="1"/>
    <col min="9472" max="9472" width="5.7109375" style="1" customWidth="1"/>
    <col min="9473" max="9473" width="55.140625" style="1" customWidth="1"/>
    <col min="9474" max="9474" width="17.85546875" style="1" customWidth="1"/>
    <col min="9475" max="9475" width="15.7109375" style="1" customWidth="1"/>
    <col min="9476" max="9478" width="10.7109375" style="1" customWidth="1"/>
    <col min="9479" max="9479" width="17.42578125" style="1" customWidth="1"/>
    <col min="9480" max="9480" width="11.85546875" style="1" customWidth="1"/>
    <col min="9481" max="9481" width="12.7109375" style="1" bestFit="1" customWidth="1"/>
    <col min="9482" max="9482" width="11.85546875" style="1" customWidth="1"/>
    <col min="9483" max="9484" width="9.7109375" style="1" customWidth="1"/>
    <col min="9485" max="9727" width="9.140625" style="1"/>
    <col min="9728" max="9728" width="5.7109375" style="1" customWidth="1"/>
    <col min="9729" max="9729" width="55.140625" style="1" customWidth="1"/>
    <col min="9730" max="9730" width="17.85546875" style="1" customWidth="1"/>
    <col min="9731" max="9731" width="15.7109375" style="1" customWidth="1"/>
    <col min="9732" max="9734" width="10.7109375" style="1" customWidth="1"/>
    <col min="9735" max="9735" width="17.42578125" style="1" customWidth="1"/>
    <col min="9736" max="9736" width="11.85546875" style="1" customWidth="1"/>
    <col min="9737" max="9737" width="12.7109375" style="1" bestFit="1" customWidth="1"/>
    <col min="9738" max="9738" width="11.85546875" style="1" customWidth="1"/>
    <col min="9739" max="9740" width="9.7109375" style="1" customWidth="1"/>
    <col min="9741" max="9983" width="9.140625" style="1"/>
    <col min="9984" max="9984" width="5.7109375" style="1" customWidth="1"/>
    <col min="9985" max="9985" width="55.140625" style="1" customWidth="1"/>
    <col min="9986" max="9986" width="17.85546875" style="1" customWidth="1"/>
    <col min="9987" max="9987" width="15.7109375" style="1" customWidth="1"/>
    <col min="9988" max="9990" width="10.7109375" style="1" customWidth="1"/>
    <col min="9991" max="9991" width="17.42578125" style="1" customWidth="1"/>
    <col min="9992" max="9992" width="11.85546875" style="1" customWidth="1"/>
    <col min="9993" max="9993" width="12.7109375" style="1" bestFit="1" customWidth="1"/>
    <col min="9994" max="9994" width="11.85546875" style="1" customWidth="1"/>
    <col min="9995" max="9996" width="9.7109375" style="1" customWidth="1"/>
    <col min="9997" max="10239" width="9.140625" style="1"/>
    <col min="10240" max="10240" width="5.7109375" style="1" customWidth="1"/>
    <col min="10241" max="10241" width="55.140625" style="1" customWidth="1"/>
    <col min="10242" max="10242" width="17.85546875" style="1" customWidth="1"/>
    <col min="10243" max="10243" width="15.7109375" style="1" customWidth="1"/>
    <col min="10244" max="10246" width="10.7109375" style="1" customWidth="1"/>
    <col min="10247" max="10247" width="17.42578125" style="1" customWidth="1"/>
    <col min="10248" max="10248" width="11.85546875" style="1" customWidth="1"/>
    <col min="10249" max="10249" width="12.7109375" style="1" bestFit="1" customWidth="1"/>
    <col min="10250" max="10250" width="11.85546875" style="1" customWidth="1"/>
    <col min="10251" max="10252" width="9.7109375" style="1" customWidth="1"/>
    <col min="10253" max="10495" width="9.140625" style="1"/>
    <col min="10496" max="10496" width="5.7109375" style="1" customWidth="1"/>
    <col min="10497" max="10497" width="55.140625" style="1" customWidth="1"/>
    <col min="10498" max="10498" width="17.85546875" style="1" customWidth="1"/>
    <col min="10499" max="10499" width="15.7109375" style="1" customWidth="1"/>
    <col min="10500" max="10502" width="10.7109375" style="1" customWidth="1"/>
    <col min="10503" max="10503" width="17.42578125" style="1" customWidth="1"/>
    <col min="10504" max="10504" width="11.85546875" style="1" customWidth="1"/>
    <col min="10505" max="10505" width="12.7109375" style="1" bestFit="1" customWidth="1"/>
    <col min="10506" max="10506" width="11.85546875" style="1" customWidth="1"/>
    <col min="10507" max="10508" width="9.7109375" style="1" customWidth="1"/>
    <col min="10509" max="10751" width="9.140625" style="1"/>
    <col min="10752" max="10752" width="5.7109375" style="1" customWidth="1"/>
    <col min="10753" max="10753" width="55.140625" style="1" customWidth="1"/>
    <col min="10754" max="10754" width="17.85546875" style="1" customWidth="1"/>
    <col min="10755" max="10755" width="15.7109375" style="1" customWidth="1"/>
    <col min="10756" max="10758" width="10.7109375" style="1" customWidth="1"/>
    <col min="10759" max="10759" width="17.42578125" style="1" customWidth="1"/>
    <col min="10760" max="10760" width="11.85546875" style="1" customWidth="1"/>
    <col min="10761" max="10761" width="12.7109375" style="1" bestFit="1" customWidth="1"/>
    <col min="10762" max="10762" width="11.85546875" style="1" customWidth="1"/>
    <col min="10763" max="10764" width="9.7109375" style="1" customWidth="1"/>
    <col min="10765" max="11007" width="9.140625" style="1"/>
    <col min="11008" max="11008" width="5.7109375" style="1" customWidth="1"/>
    <col min="11009" max="11009" width="55.140625" style="1" customWidth="1"/>
    <col min="11010" max="11010" width="17.85546875" style="1" customWidth="1"/>
    <col min="11011" max="11011" width="15.7109375" style="1" customWidth="1"/>
    <col min="11012" max="11014" width="10.7109375" style="1" customWidth="1"/>
    <col min="11015" max="11015" width="17.42578125" style="1" customWidth="1"/>
    <col min="11016" max="11016" width="11.85546875" style="1" customWidth="1"/>
    <col min="11017" max="11017" width="12.7109375" style="1" bestFit="1" customWidth="1"/>
    <col min="11018" max="11018" width="11.85546875" style="1" customWidth="1"/>
    <col min="11019" max="11020" width="9.7109375" style="1" customWidth="1"/>
    <col min="11021" max="11263" width="9.140625" style="1"/>
    <col min="11264" max="11264" width="5.7109375" style="1" customWidth="1"/>
    <col min="11265" max="11265" width="55.140625" style="1" customWidth="1"/>
    <col min="11266" max="11266" width="17.85546875" style="1" customWidth="1"/>
    <col min="11267" max="11267" width="15.7109375" style="1" customWidth="1"/>
    <col min="11268" max="11270" width="10.7109375" style="1" customWidth="1"/>
    <col min="11271" max="11271" width="17.42578125" style="1" customWidth="1"/>
    <col min="11272" max="11272" width="11.85546875" style="1" customWidth="1"/>
    <col min="11273" max="11273" width="12.7109375" style="1" bestFit="1" customWidth="1"/>
    <col min="11274" max="11274" width="11.85546875" style="1" customWidth="1"/>
    <col min="11275" max="11276" width="9.7109375" style="1" customWidth="1"/>
    <col min="11277" max="11519" width="9.140625" style="1"/>
    <col min="11520" max="11520" width="5.7109375" style="1" customWidth="1"/>
    <col min="11521" max="11521" width="55.140625" style="1" customWidth="1"/>
    <col min="11522" max="11522" width="17.85546875" style="1" customWidth="1"/>
    <col min="11523" max="11523" width="15.7109375" style="1" customWidth="1"/>
    <col min="11524" max="11526" width="10.7109375" style="1" customWidth="1"/>
    <col min="11527" max="11527" width="17.42578125" style="1" customWidth="1"/>
    <col min="11528" max="11528" width="11.85546875" style="1" customWidth="1"/>
    <col min="11529" max="11529" width="12.7109375" style="1" bestFit="1" customWidth="1"/>
    <col min="11530" max="11530" width="11.85546875" style="1" customWidth="1"/>
    <col min="11531" max="11532" width="9.7109375" style="1" customWidth="1"/>
    <col min="11533" max="11775" width="9.140625" style="1"/>
    <col min="11776" max="11776" width="5.7109375" style="1" customWidth="1"/>
    <col min="11777" max="11777" width="55.140625" style="1" customWidth="1"/>
    <col min="11778" max="11778" width="17.85546875" style="1" customWidth="1"/>
    <col min="11779" max="11779" width="15.7109375" style="1" customWidth="1"/>
    <col min="11780" max="11782" width="10.7109375" style="1" customWidth="1"/>
    <col min="11783" max="11783" width="17.42578125" style="1" customWidth="1"/>
    <col min="11784" max="11784" width="11.85546875" style="1" customWidth="1"/>
    <col min="11785" max="11785" width="12.7109375" style="1" bestFit="1" customWidth="1"/>
    <col min="11786" max="11786" width="11.85546875" style="1" customWidth="1"/>
    <col min="11787" max="11788" width="9.7109375" style="1" customWidth="1"/>
    <col min="11789" max="12031" width="9.140625" style="1"/>
    <col min="12032" max="12032" width="5.7109375" style="1" customWidth="1"/>
    <col min="12033" max="12033" width="55.140625" style="1" customWidth="1"/>
    <col min="12034" max="12034" width="17.85546875" style="1" customWidth="1"/>
    <col min="12035" max="12035" width="15.7109375" style="1" customWidth="1"/>
    <col min="12036" max="12038" width="10.7109375" style="1" customWidth="1"/>
    <col min="12039" max="12039" width="17.42578125" style="1" customWidth="1"/>
    <col min="12040" max="12040" width="11.85546875" style="1" customWidth="1"/>
    <col min="12041" max="12041" width="12.7109375" style="1" bestFit="1" customWidth="1"/>
    <col min="12042" max="12042" width="11.85546875" style="1" customWidth="1"/>
    <col min="12043" max="12044" width="9.7109375" style="1" customWidth="1"/>
    <col min="12045" max="12287" width="9.140625" style="1"/>
    <col min="12288" max="12288" width="5.7109375" style="1" customWidth="1"/>
    <col min="12289" max="12289" width="55.140625" style="1" customWidth="1"/>
    <col min="12290" max="12290" width="17.85546875" style="1" customWidth="1"/>
    <col min="12291" max="12291" width="15.7109375" style="1" customWidth="1"/>
    <col min="12292" max="12294" width="10.7109375" style="1" customWidth="1"/>
    <col min="12295" max="12295" width="17.42578125" style="1" customWidth="1"/>
    <col min="12296" max="12296" width="11.85546875" style="1" customWidth="1"/>
    <col min="12297" max="12297" width="12.7109375" style="1" bestFit="1" customWidth="1"/>
    <col min="12298" max="12298" width="11.85546875" style="1" customWidth="1"/>
    <col min="12299" max="12300" width="9.7109375" style="1" customWidth="1"/>
    <col min="12301" max="12543" width="9.140625" style="1"/>
    <col min="12544" max="12544" width="5.7109375" style="1" customWidth="1"/>
    <col min="12545" max="12545" width="55.140625" style="1" customWidth="1"/>
    <col min="12546" max="12546" width="17.85546875" style="1" customWidth="1"/>
    <col min="12547" max="12547" width="15.7109375" style="1" customWidth="1"/>
    <col min="12548" max="12550" width="10.7109375" style="1" customWidth="1"/>
    <col min="12551" max="12551" width="17.42578125" style="1" customWidth="1"/>
    <col min="12552" max="12552" width="11.85546875" style="1" customWidth="1"/>
    <col min="12553" max="12553" width="12.7109375" style="1" bestFit="1" customWidth="1"/>
    <col min="12554" max="12554" width="11.85546875" style="1" customWidth="1"/>
    <col min="12555" max="12556" width="9.7109375" style="1" customWidth="1"/>
    <col min="12557" max="12799" width="9.140625" style="1"/>
    <col min="12800" max="12800" width="5.7109375" style="1" customWidth="1"/>
    <col min="12801" max="12801" width="55.140625" style="1" customWidth="1"/>
    <col min="12802" max="12802" width="17.85546875" style="1" customWidth="1"/>
    <col min="12803" max="12803" width="15.7109375" style="1" customWidth="1"/>
    <col min="12804" max="12806" width="10.7109375" style="1" customWidth="1"/>
    <col min="12807" max="12807" width="17.42578125" style="1" customWidth="1"/>
    <col min="12808" max="12808" width="11.85546875" style="1" customWidth="1"/>
    <col min="12809" max="12809" width="12.7109375" style="1" bestFit="1" customWidth="1"/>
    <col min="12810" max="12810" width="11.85546875" style="1" customWidth="1"/>
    <col min="12811" max="12812" width="9.7109375" style="1" customWidth="1"/>
    <col min="12813" max="13055" width="9.140625" style="1"/>
    <col min="13056" max="13056" width="5.7109375" style="1" customWidth="1"/>
    <col min="13057" max="13057" width="55.140625" style="1" customWidth="1"/>
    <col min="13058" max="13058" width="17.85546875" style="1" customWidth="1"/>
    <col min="13059" max="13059" width="15.7109375" style="1" customWidth="1"/>
    <col min="13060" max="13062" width="10.7109375" style="1" customWidth="1"/>
    <col min="13063" max="13063" width="17.42578125" style="1" customWidth="1"/>
    <col min="13064" max="13064" width="11.85546875" style="1" customWidth="1"/>
    <col min="13065" max="13065" width="12.7109375" style="1" bestFit="1" customWidth="1"/>
    <col min="13066" max="13066" width="11.85546875" style="1" customWidth="1"/>
    <col min="13067" max="13068" width="9.7109375" style="1" customWidth="1"/>
    <col min="13069" max="13311" width="9.140625" style="1"/>
    <col min="13312" max="13312" width="5.7109375" style="1" customWidth="1"/>
    <col min="13313" max="13313" width="55.140625" style="1" customWidth="1"/>
    <col min="13314" max="13314" width="17.85546875" style="1" customWidth="1"/>
    <col min="13315" max="13315" width="15.7109375" style="1" customWidth="1"/>
    <col min="13316" max="13318" width="10.7109375" style="1" customWidth="1"/>
    <col min="13319" max="13319" width="17.42578125" style="1" customWidth="1"/>
    <col min="13320" max="13320" width="11.85546875" style="1" customWidth="1"/>
    <col min="13321" max="13321" width="12.7109375" style="1" bestFit="1" customWidth="1"/>
    <col min="13322" max="13322" width="11.85546875" style="1" customWidth="1"/>
    <col min="13323" max="13324" width="9.7109375" style="1" customWidth="1"/>
    <col min="13325" max="13567" width="9.140625" style="1"/>
    <col min="13568" max="13568" width="5.7109375" style="1" customWidth="1"/>
    <col min="13569" max="13569" width="55.140625" style="1" customWidth="1"/>
    <col min="13570" max="13570" width="17.85546875" style="1" customWidth="1"/>
    <col min="13571" max="13571" width="15.7109375" style="1" customWidth="1"/>
    <col min="13572" max="13574" width="10.7109375" style="1" customWidth="1"/>
    <col min="13575" max="13575" width="17.42578125" style="1" customWidth="1"/>
    <col min="13576" max="13576" width="11.85546875" style="1" customWidth="1"/>
    <col min="13577" max="13577" width="12.7109375" style="1" bestFit="1" customWidth="1"/>
    <col min="13578" max="13578" width="11.85546875" style="1" customWidth="1"/>
    <col min="13579" max="13580" width="9.7109375" style="1" customWidth="1"/>
    <col min="13581" max="13823" width="9.140625" style="1"/>
    <col min="13824" max="13824" width="5.7109375" style="1" customWidth="1"/>
    <col min="13825" max="13825" width="55.140625" style="1" customWidth="1"/>
    <col min="13826" max="13826" width="17.85546875" style="1" customWidth="1"/>
    <col min="13827" max="13827" width="15.7109375" style="1" customWidth="1"/>
    <col min="13828" max="13830" width="10.7109375" style="1" customWidth="1"/>
    <col min="13831" max="13831" width="17.42578125" style="1" customWidth="1"/>
    <col min="13832" max="13832" width="11.85546875" style="1" customWidth="1"/>
    <col min="13833" max="13833" width="12.7109375" style="1" bestFit="1" customWidth="1"/>
    <col min="13834" max="13834" width="11.85546875" style="1" customWidth="1"/>
    <col min="13835" max="13836" width="9.7109375" style="1" customWidth="1"/>
    <col min="13837" max="14079" width="9.140625" style="1"/>
    <col min="14080" max="14080" width="5.7109375" style="1" customWidth="1"/>
    <col min="14081" max="14081" width="55.140625" style="1" customWidth="1"/>
    <col min="14082" max="14082" width="17.85546875" style="1" customWidth="1"/>
    <col min="14083" max="14083" width="15.7109375" style="1" customWidth="1"/>
    <col min="14084" max="14086" width="10.7109375" style="1" customWidth="1"/>
    <col min="14087" max="14087" width="17.42578125" style="1" customWidth="1"/>
    <col min="14088" max="14088" width="11.85546875" style="1" customWidth="1"/>
    <col min="14089" max="14089" width="12.7109375" style="1" bestFit="1" customWidth="1"/>
    <col min="14090" max="14090" width="11.85546875" style="1" customWidth="1"/>
    <col min="14091" max="14092" width="9.7109375" style="1" customWidth="1"/>
    <col min="14093" max="14335" width="9.140625" style="1"/>
    <col min="14336" max="14336" width="5.7109375" style="1" customWidth="1"/>
    <col min="14337" max="14337" width="55.140625" style="1" customWidth="1"/>
    <col min="14338" max="14338" width="17.85546875" style="1" customWidth="1"/>
    <col min="14339" max="14339" width="15.7109375" style="1" customWidth="1"/>
    <col min="14340" max="14342" width="10.7109375" style="1" customWidth="1"/>
    <col min="14343" max="14343" width="17.42578125" style="1" customWidth="1"/>
    <col min="14344" max="14344" width="11.85546875" style="1" customWidth="1"/>
    <col min="14345" max="14345" width="12.7109375" style="1" bestFit="1" customWidth="1"/>
    <col min="14346" max="14346" width="11.85546875" style="1" customWidth="1"/>
    <col min="14347" max="14348" width="9.7109375" style="1" customWidth="1"/>
    <col min="14349" max="14591" width="9.140625" style="1"/>
    <col min="14592" max="14592" width="5.7109375" style="1" customWidth="1"/>
    <col min="14593" max="14593" width="55.140625" style="1" customWidth="1"/>
    <col min="14594" max="14594" width="17.85546875" style="1" customWidth="1"/>
    <col min="14595" max="14595" width="15.7109375" style="1" customWidth="1"/>
    <col min="14596" max="14598" width="10.7109375" style="1" customWidth="1"/>
    <col min="14599" max="14599" width="17.42578125" style="1" customWidth="1"/>
    <col min="14600" max="14600" width="11.85546875" style="1" customWidth="1"/>
    <col min="14601" max="14601" width="12.7109375" style="1" bestFit="1" customWidth="1"/>
    <col min="14602" max="14602" width="11.85546875" style="1" customWidth="1"/>
    <col min="14603" max="14604" width="9.7109375" style="1" customWidth="1"/>
    <col min="14605" max="14847" width="9.140625" style="1"/>
    <col min="14848" max="14848" width="5.7109375" style="1" customWidth="1"/>
    <col min="14849" max="14849" width="55.140625" style="1" customWidth="1"/>
    <col min="14850" max="14850" width="17.85546875" style="1" customWidth="1"/>
    <col min="14851" max="14851" width="15.7109375" style="1" customWidth="1"/>
    <col min="14852" max="14854" width="10.7109375" style="1" customWidth="1"/>
    <col min="14855" max="14855" width="17.42578125" style="1" customWidth="1"/>
    <col min="14856" max="14856" width="11.85546875" style="1" customWidth="1"/>
    <col min="14857" max="14857" width="12.7109375" style="1" bestFit="1" customWidth="1"/>
    <col min="14858" max="14858" width="11.85546875" style="1" customWidth="1"/>
    <col min="14859" max="14860" width="9.7109375" style="1" customWidth="1"/>
    <col min="14861" max="15103" width="9.140625" style="1"/>
    <col min="15104" max="15104" width="5.7109375" style="1" customWidth="1"/>
    <col min="15105" max="15105" width="55.140625" style="1" customWidth="1"/>
    <col min="15106" max="15106" width="17.85546875" style="1" customWidth="1"/>
    <col min="15107" max="15107" width="15.7109375" style="1" customWidth="1"/>
    <col min="15108" max="15110" width="10.7109375" style="1" customWidth="1"/>
    <col min="15111" max="15111" width="17.42578125" style="1" customWidth="1"/>
    <col min="15112" max="15112" width="11.85546875" style="1" customWidth="1"/>
    <col min="15113" max="15113" width="12.7109375" style="1" bestFit="1" customWidth="1"/>
    <col min="15114" max="15114" width="11.85546875" style="1" customWidth="1"/>
    <col min="15115" max="15116" width="9.7109375" style="1" customWidth="1"/>
    <col min="15117" max="15359" width="9.140625" style="1"/>
    <col min="15360" max="15360" width="5.7109375" style="1" customWidth="1"/>
    <col min="15361" max="15361" width="55.140625" style="1" customWidth="1"/>
    <col min="15362" max="15362" width="17.85546875" style="1" customWidth="1"/>
    <col min="15363" max="15363" width="15.7109375" style="1" customWidth="1"/>
    <col min="15364" max="15366" width="10.7109375" style="1" customWidth="1"/>
    <col min="15367" max="15367" width="17.42578125" style="1" customWidth="1"/>
    <col min="15368" max="15368" width="11.85546875" style="1" customWidth="1"/>
    <col min="15369" max="15369" width="12.7109375" style="1" bestFit="1" customWidth="1"/>
    <col min="15370" max="15370" width="11.85546875" style="1" customWidth="1"/>
    <col min="15371" max="15372" width="9.7109375" style="1" customWidth="1"/>
    <col min="15373" max="15615" width="9.140625" style="1"/>
    <col min="15616" max="15616" width="5.7109375" style="1" customWidth="1"/>
    <col min="15617" max="15617" width="55.140625" style="1" customWidth="1"/>
    <col min="15618" max="15618" width="17.85546875" style="1" customWidth="1"/>
    <col min="15619" max="15619" width="15.7109375" style="1" customWidth="1"/>
    <col min="15620" max="15622" width="10.7109375" style="1" customWidth="1"/>
    <col min="15623" max="15623" width="17.42578125" style="1" customWidth="1"/>
    <col min="15624" max="15624" width="11.85546875" style="1" customWidth="1"/>
    <col min="15625" max="15625" width="12.7109375" style="1" bestFit="1" customWidth="1"/>
    <col min="15626" max="15626" width="11.85546875" style="1" customWidth="1"/>
    <col min="15627" max="15628" width="9.7109375" style="1" customWidth="1"/>
    <col min="15629" max="15871" width="9.140625" style="1"/>
    <col min="15872" max="15872" width="5.7109375" style="1" customWidth="1"/>
    <col min="15873" max="15873" width="55.140625" style="1" customWidth="1"/>
    <col min="15874" max="15874" width="17.85546875" style="1" customWidth="1"/>
    <col min="15875" max="15875" width="15.7109375" style="1" customWidth="1"/>
    <col min="15876" max="15878" width="10.7109375" style="1" customWidth="1"/>
    <col min="15879" max="15879" width="17.42578125" style="1" customWidth="1"/>
    <col min="15880" max="15880" width="11.85546875" style="1" customWidth="1"/>
    <col min="15881" max="15881" width="12.7109375" style="1" bestFit="1" customWidth="1"/>
    <col min="15882" max="15882" width="11.85546875" style="1" customWidth="1"/>
    <col min="15883" max="15884" width="9.7109375" style="1" customWidth="1"/>
    <col min="15885" max="16127" width="9.140625" style="1"/>
    <col min="16128" max="16128" width="5.7109375" style="1" customWidth="1"/>
    <col min="16129" max="16129" width="55.140625" style="1" customWidth="1"/>
    <col min="16130" max="16130" width="17.85546875" style="1" customWidth="1"/>
    <col min="16131" max="16131" width="15.7109375" style="1" customWidth="1"/>
    <col min="16132" max="16134" width="10.7109375" style="1" customWidth="1"/>
    <col min="16135" max="16135" width="17.42578125" style="1" customWidth="1"/>
    <col min="16136" max="16136" width="11.85546875" style="1" customWidth="1"/>
    <col min="16137" max="16137" width="12.7109375" style="1" bestFit="1" customWidth="1"/>
    <col min="16138" max="16138" width="11.85546875" style="1" customWidth="1"/>
    <col min="16139" max="16140" width="9.7109375" style="1" customWidth="1"/>
    <col min="16141" max="16384" width="9.140625" style="1"/>
  </cols>
  <sheetData>
    <row r="1" spans="1:12" ht="15" x14ac:dyDescent="0.25">
      <c r="A1" s="70" t="s">
        <v>0</v>
      </c>
      <c r="B1" s="70"/>
      <c r="C1" s="70"/>
      <c r="D1" s="70"/>
      <c r="E1" s="70"/>
      <c r="F1" s="70"/>
      <c r="G1" s="70"/>
      <c r="H1" s="70"/>
      <c r="I1" s="70"/>
      <c r="J1" s="51"/>
    </row>
    <row r="2" spans="1:12" ht="15" x14ac:dyDescent="0.25">
      <c r="A2" s="70" t="s">
        <v>128</v>
      </c>
      <c r="B2" s="70"/>
      <c r="C2" s="70"/>
      <c r="D2" s="70"/>
      <c r="E2" s="70"/>
      <c r="F2" s="70"/>
      <c r="G2" s="70"/>
      <c r="H2" s="70"/>
      <c r="I2" s="70"/>
      <c r="J2" s="51"/>
    </row>
    <row r="3" spans="1:12" ht="15" x14ac:dyDescent="0.25"/>
    <row r="4" spans="1:12" ht="15" x14ac:dyDescent="0.25">
      <c r="H4" s="74" t="s">
        <v>2</v>
      </c>
      <c r="I4" s="74"/>
      <c r="J4" s="5"/>
    </row>
    <row r="5" spans="1:12" ht="21" customHeight="1" x14ac:dyDescent="0.25">
      <c r="A5" s="75" t="s">
        <v>3</v>
      </c>
      <c r="B5" s="75" t="s">
        <v>4</v>
      </c>
      <c r="C5" s="75" t="s">
        <v>5</v>
      </c>
      <c r="D5" s="75"/>
      <c r="E5" s="75"/>
      <c r="F5" s="75"/>
      <c r="G5" s="76" t="s">
        <v>6</v>
      </c>
      <c r="H5" s="76" t="s">
        <v>7</v>
      </c>
      <c r="I5" s="76" t="s">
        <v>8</v>
      </c>
      <c r="J5" s="6"/>
    </row>
    <row r="6" spans="1:12" ht="90" customHeight="1" x14ac:dyDescent="0.25">
      <c r="A6" s="75"/>
      <c r="B6" s="75"/>
      <c r="C6" s="7" t="s">
        <v>9</v>
      </c>
      <c r="D6" s="49" t="s">
        <v>10</v>
      </c>
      <c r="E6" s="49" t="s">
        <v>11</v>
      </c>
      <c r="F6" s="9" t="s">
        <v>12</v>
      </c>
      <c r="G6" s="76"/>
      <c r="H6" s="76"/>
      <c r="I6" s="76"/>
      <c r="J6" s="6"/>
    </row>
    <row r="7" spans="1:12" s="14" customFormat="1" ht="30" customHeight="1" x14ac:dyDescent="0.25">
      <c r="A7" s="10" t="s">
        <v>13</v>
      </c>
      <c r="B7" s="10" t="s">
        <v>14</v>
      </c>
      <c r="C7" s="11" t="s">
        <v>15</v>
      </c>
      <c r="D7" s="10">
        <v>2</v>
      </c>
      <c r="E7" s="10">
        <v>3</v>
      </c>
      <c r="F7" s="10">
        <v>4</v>
      </c>
      <c r="G7" s="10">
        <v>6</v>
      </c>
      <c r="H7" s="10">
        <v>7</v>
      </c>
      <c r="I7" s="10"/>
      <c r="J7" s="12"/>
      <c r="K7" s="13"/>
      <c r="L7" s="13"/>
    </row>
    <row r="8" spans="1:12" s="17" customFormat="1" ht="39" customHeight="1" x14ac:dyDescent="0.25">
      <c r="A8" s="52"/>
      <c r="B8" s="49" t="s">
        <v>16</v>
      </c>
      <c r="C8" s="28">
        <f>C10</f>
        <v>13287.934999999999</v>
      </c>
      <c r="D8" s="28">
        <f t="shared" ref="D8:H8" si="0">D10</f>
        <v>0</v>
      </c>
      <c r="E8" s="28">
        <f t="shared" si="0"/>
        <v>12326</v>
      </c>
      <c r="F8" s="28">
        <f t="shared" si="0"/>
        <v>961.93499999999995</v>
      </c>
      <c r="G8" s="28">
        <f t="shared" si="0"/>
        <v>12794.934999999999</v>
      </c>
      <c r="H8" s="28">
        <f t="shared" si="0"/>
        <v>493</v>
      </c>
      <c r="I8" s="28"/>
      <c r="J8" s="15"/>
      <c r="K8" s="16"/>
      <c r="L8" s="16"/>
    </row>
    <row r="9" spans="1:12" s="17" customFormat="1" ht="16.5" hidden="1" customHeight="1" x14ac:dyDescent="0.25">
      <c r="A9" s="52" t="s">
        <v>13</v>
      </c>
      <c r="B9" s="29" t="s">
        <v>17</v>
      </c>
      <c r="C9" s="28" t="e">
        <f>SUM(D9:F9)</f>
        <v>#REF!</v>
      </c>
      <c r="D9" s="28" t="e">
        <f>+#REF!+D10</f>
        <v>#REF!</v>
      </c>
      <c r="E9" s="28" t="e">
        <f>+#REF!+E10</f>
        <v>#REF!</v>
      </c>
      <c r="F9" s="28" t="e">
        <f>+#REF!+F10</f>
        <v>#REF!</v>
      </c>
      <c r="G9" s="28" t="e">
        <f>+#REF!+G10</f>
        <v>#REF!</v>
      </c>
      <c r="H9" s="30"/>
      <c r="I9" s="30"/>
      <c r="J9" s="18"/>
      <c r="K9" s="16"/>
      <c r="L9" s="16"/>
    </row>
    <row r="10" spans="1:12" ht="66.75" customHeight="1" x14ac:dyDescent="0.25">
      <c r="A10" s="52">
        <v>2</v>
      </c>
      <c r="B10" s="29" t="s">
        <v>44</v>
      </c>
      <c r="C10" s="28">
        <f>C11+C12+C43+C45</f>
        <v>13287.934999999999</v>
      </c>
      <c r="D10" s="28">
        <f t="shared" ref="D10:H10" si="1">D11+D12+D43+D45</f>
        <v>0</v>
      </c>
      <c r="E10" s="28">
        <f t="shared" si="1"/>
        <v>12326</v>
      </c>
      <c r="F10" s="28">
        <f t="shared" si="1"/>
        <v>961.93499999999995</v>
      </c>
      <c r="G10" s="28">
        <f t="shared" si="1"/>
        <v>12794.934999999999</v>
      </c>
      <c r="H10" s="28">
        <f t="shared" si="1"/>
        <v>493</v>
      </c>
      <c r="I10" s="60" t="s">
        <v>127</v>
      </c>
      <c r="J10" s="18"/>
    </row>
    <row r="11" spans="1:12" ht="54" customHeight="1" x14ac:dyDescent="0.25">
      <c r="A11" s="52" t="s">
        <v>114</v>
      </c>
      <c r="B11" s="29" t="s">
        <v>27</v>
      </c>
      <c r="C11" s="28">
        <v>825</v>
      </c>
      <c r="D11" s="30">
        <v>0</v>
      </c>
      <c r="E11" s="30">
        <v>825</v>
      </c>
      <c r="F11" s="30">
        <v>0</v>
      </c>
      <c r="G11" s="30">
        <v>574</v>
      </c>
      <c r="H11" s="30">
        <f>C11-G11</f>
        <v>251</v>
      </c>
      <c r="I11" s="30"/>
      <c r="J11" s="18"/>
    </row>
    <row r="12" spans="1:12" ht="84.75" customHeight="1" x14ac:dyDescent="0.25">
      <c r="A12" s="52" t="s">
        <v>115</v>
      </c>
      <c r="B12" s="29" t="s">
        <v>29</v>
      </c>
      <c r="C12" s="28">
        <f>C13</f>
        <v>12272.934999999999</v>
      </c>
      <c r="D12" s="30">
        <f>D13</f>
        <v>0</v>
      </c>
      <c r="E12" s="30">
        <f t="shared" ref="E12:H12" si="2">E13</f>
        <v>11311</v>
      </c>
      <c r="F12" s="30">
        <f t="shared" si="2"/>
        <v>961.93499999999995</v>
      </c>
      <c r="G12" s="30">
        <f t="shared" si="2"/>
        <v>12078.934999999999</v>
      </c>
      <c r="H12" s="30">
        <f t="shared" si="2"/>
        <v>194</v>
      </c>
      <c r="I12" s="40" t="s">
        <v>129</v>
      </c>
      <c r="J12" s="18"/>
    </row>
    <row r="13" spans="1:12" ht="18" customHeight="1" x14ac:dyDescent="0.25">
      <c r="A13" s="32"/>
      <c r="B13" s="33" t="s">
        <v>28</v>
      </c>
      <c r="C13" s="34">
        <f>SUM(D13:F13)</f>
        <v>12272.934999999999</v>
      </c>
      <c r="D13" s="34">
        <f>+D14+D38+D40+D39</f>
        <v>0</v>
      </c>
      <c r="E13" s="34">
        <f>+E14+E38+E40+E39+E37+E42</f>
        <v>11311</v>
      </c>
      <c r="F13" s="34">
        <f>+F14+F38+F40+F39+F37+F42</f>
        <v>961.93499999999995</v>
      </c>
      <c r="G13" s="34">
        <f>+G14+G38+G40+G39+G37+G41+G42</f>
        <v>12078.934999999999</v>
      </c>
      <c r="H13" s="37">
        <f>C13-G13</f>
        <v>194</v>
      </c>
      <c r="I13" s="37"/>
      <c r="J13" s="22"/>
    </row>
    <row r="14" spans="1:12" ht="45" x14ac:dyDescent="0.25">
      <c r="A14" s="38"/>
      <c r="B14" s="36" t="s">
        <v>45</v>
      </c>
      <c r="C14" s="31">
        <f>C15+C24+C30+C25+C31+C32+C33+C34+C35+C36</f>
        <v>5174.9349999999995</v>
      </c>
      <c r="D14" s="31">
        <f t="shared" ref="D14:I14" si="3">D15+D24+D30+D25+D31+D32+D33+D34+D35+D36</f>
        <v>0</v>
      </c>
      <c r="E14" s="31">
        <f t="shared" si="3"/>
        <v>4525</v>
      </c>
      <c r="F14" s="31">
        <f t="shared" si="3"/>
        <v>649.93499999999995</v>
      </c>
      <c r="G14" s="31">
        <f t="shared" si="3"/>
        <v>4647.9349999999995</v>
      </c>
      <c r="H14" s="31">
        <f t="shared" si="3"/>
        <v>527</v>
      </c>
      <c r="I14" s="31">
        <f t="shared" si="3"/>
        <v>0</v>
      </c>
      <c r="J14" s="23"/>
    </row>
    <row r="15" spans="1:12" ht="18.75" customHeight="1" x14ac:dyDescent="0.25">
      <c r="A15" s="38"/>
      <c r="B15" s="36" t="s">
        <v>46</v>
      </c>
      <c r="C15" s="31">
        <f>SUM(D15:F15)</f>
        <v>944</v>
      </c>
      <c r="D15" s="31"/>
      <c r="E15" s="31">
        <v>944</v>
      </c>
      <c r="F15" s="31"/>
      <c r="G15" s="31">
        <v>851</v>
      </c>
      <c r="H15" s="54">
        <f t="shared" ref="H15:H40" si="4">C15-G15</f>
        <v>93</v>
      </c>
      <c r="I15" s="39"/>
      <c r="J15" s="23"/>
    </row>
    <row r="16" spans="1:12" ht="108" hidden="1" customHeight="1" x14ac:dyDescent="0.25">
      <c r="A16" s="38"/>
      <c r="B16" s="42" t="s">
        <v>47</v>
      </c>
      <c r="C16" s="43">
        <v>554</v>
      </c>
      <c r="D16" s="43"/>
      <c r="E16" s="43"/>
      <c r="F16" s="43"/>
      <c r="G16" s="43">
        <v>554</v>
      </c>
      <c r="H16" s="39">
        <f t="shared" si="4"/>
        <v>0</v>
      </c>
      <c r="I16" s="39"/>
      <c r="J16" s="23"/>
    </row>
    <row r="17" spans="1:10" ht="24" hidden="1" customHeight="1" x14ac:dyDescent="0.25">
      <c r="A17" s="38"/>
      <c r="B17" s="42" t="s">
        <v>48</v>
      </c>
      <c r="C17" s="43">
        <v>66</v>
      </c>
      <c r="D17" s="43"/>
      <c r="E17" s="43"/>
      <c r="F17" s="43"/>
      <c r="G17" s="43">
        <v>66</v>
      </c>
      <c r="H17" s="39">
        <f t="shared" si="4"/>
        <v>0</v>
      </c>
      <c r="I17" s="39"/>
      <c r="J17" s="23"/>
    </row>
    <row r="18" spans="1:10" ht="36" hidden="1" customHeight="1" x14ac:dyDescent="0.25">
      <c r="A18" s="38"/>
      <c r="B18" s="42" t="s">
        <v>49</v>
      </c>
      <c r="C18" s="43">
        <v>138</v>
      </c>
      <c r="D18" s="43"/>
      <c r="E18" s="43"/>
      <c r="F18" s="43"/>
      <c r="G18" s="43">
        <v>138</v>
      </c>
      <c r="H18" s="39">
        <f t="shared" si="4"/>
        <v>0</v>
      </c>
      <c r="I18" s="39"/>
      <c r="J18" s="23"/>
    </row>
    <row r="19" spans="1:10" ht="15" hidden="1" customHeight="1" x14ac:dyDescent="0.25">
      <c r="A19" s="38"/>
      <c r="B19" s="42" t="s">
        <v>50</v>
      </c>
      <c r="C19" s="43">
        <v>6</v>
      </c>
      <c r="D19" s="43"/>
      <c r="E19" s="43"/>
      <c r="F19" s="43"/>
      <c r="G19" s="43">
        <v>6</v>
      </c>
      <c r="H19" s="39">
        <f t="shared" si="4"/>
        <v>0</v>
      </c>
      <c r="I19" s="39"/>
      <c r="J19" s="23"/>
    </row>
    <row r="20" spans="1:10" ht="24" hidden="1" customHeight="1" x14ac:dyDescent="0.25">
      <c r="A20" s="38"/>
      <c r="B20" s="42" t="s">
        <v>51</v>
      </c>
      <c r="C20" s="43">
        <v>30</v>
      </c>
      <c r="D20" s="43"/>
      <c r="E20" s="43"/>
      <c r="F20" s="43"/>
      <c r="G20" s="43">
        <v>30</v>
      </c>
      <c r="H20" s="39">
        <f t="shared" si="4"/>
        <v>0</v>
      </c>
      <c r="I20" s="39"/>
      <c r="J20" s="23"/>
    </row>
    <row r="21" spans="1:10" ht="0.75" hidden="1" customHeight="1" x14ac:dyDescent="0.25">
      <c r="A21" s="38"/>
      <c r="B21" s="42" t="s">
        <v>52</v>
      </c>
      <c r="C21" s="43">
        <v>20</v>
      </c>
      <c r="D21" s="43"/>
      <c r="E21" s="43"/>
      <c r="F21" s="43"/>
      <c r="G21" s="43">
        <v>20</v>
      </c>
      <c r="H21" s="39">
        <f t="shared" si="4"/>
        <v>0</v>
      </c>
      <c r="I21" s="39"/>
      <c r="J21" s="23"/>
    </row>
    <row r="22" spans="1:10" ht="15" hidden="1" customHeight="1" x14ac:dyDescent="0.25">
      <c r="A22" s="38"/>
      <c r="B22" s="42" t="s">
        <v>53</v>
      </c>
      <c r="C22" s="43">
        <v>30</v>
      </c>
      <c r="D22" s="43"/>
      <c r="E22" s="43"/>
      <c r="F22" s="43"/>
      <c r="G22" s="43">
        <v>30</v>
      </c>
      <c r="H22" s="39">
        <f t="shared" si="4"/>
        <v>0</v>
      </c>
      <c r="I22" s="39"/>
      <c r="J22" s="23"/>
    </row>
    <row r="23" spans="1:10" ht="48.75" hidden="1" customHeight="1" x14ac:dyDescent="0.25">
      <c r="A23" s="38"/>
      <c r="B23" s="42" t="s">
        <v>54</v>
      </c>
      <c r="C23" s="43">
        <v>100</v>
      </c>
      <c r="D23" s="43"/>
      <c r="E23" s="43"/>
      <c r="F23" s="43"/>
      <c r="G23" s="43">
        <v>100</v>
      </c>
      <c r="H23" s="39">
        <f t="shared" si="4"/>
        <v>0</v>
      </c>
      <c r="I23" s="39"/>
      <c r="J23" s="23"/>
    </row>
    <row r="24" spans="1:10" ht="18" customHeight="1" x14ac:dyDescent="0.25">
      <c r="A24" s="38"/>
      <c r="B24" s="36" t="s">
        <v>55</v>
      </c>
      <c r="C24" s="31">
        <f>SUM(D24:F24)</f>
        <v>301</v>
      </c>
      <c r="D24" s="31"/>
      <c r="E24" s="31">
        <v>301</v>
      </c>
      <c r="F24" s="31"/>
      <c r="G24" s="31">
        <v>247</v>
      </c>
      <c r="H24" s="54">
        <f t="shared" si="4"/>
        <v>54</v>
      </c>
      <c r="I24" s="39"/>
      <c r="J24" s="23"/>
    </row>
    <row r="25" spans="1:10" ht="15" x14ac:dyDescent="0.25">
      <c r="A25" s="38"/>
      <c r="B25" s="36" t="s">
        <v>56</v>
      </c>
      <c r="C25" s="31">
        <f>SUM(D25:F25)</f>
        <v>2010</v>
      </c>
      <c r="D25" s="31"/>
      <c r="E25" s="31">
        <v>2010</v>
      </c>
      <c r="F25" s="31"/>
      <c r="G25" s="31">
        <v>1757</v>
      </c>
      <c r="H25" s="54">
        <f t="shared" si="4"/>
        <v>253</v>
      </c>
      <c r="I25" s="39"/>
      <c r="J25" s="23"/>
    </row>
    <row r="26" spans="1:10" ht="24" hidden="1" customHeight="1" x14ac:dyDescent="0.25">
      <c r="A26" s="38"/>
      <c r="B26" s="42" t="s">
        <v>57</v>
      </c>
      <c r="C26" s="43">
        <v>150</v>
      </c>
      <c r="D26" s="44"/>
      <c r="E26" s="44"/>
      <c r="F26" s="44"/>
      <c r="G26" s="44">
        <v>150</v>
      </c>
      <c r="H26" s="39">
        <f t="shared" si="4"/>
        <v>0</v>
      </c>
      <c r="I26" s="39"/>
      <c r="J26" s="23"/>
    </row>
    <row r="27" spans="1:10" ht="15" hidden="1" customHeight="1" x14ac:dyDescent="0.25">
      <c r="A27" s="38"/>
      <c r="B27" s="42" t="s">
        <v>58</v>
      </c>
      <c r="C27" s="43">
        <v>80</v>
      </c>
      <c r="D27" s="44"/>
      <c r="E27" s="44"/>
      <c r="F27" s="44"/>
      <c r="G27" s="44">
        <v>80</v>
      </c>
      <c r="H27" s="39">
        <f t="shared" si="4"/>
        <v>0</v>
      </c>
      <c r="I27" s="39"/>
      <c r="J27" s="23"/>
    </row>
    <row r="28" spans="1:10" ht="24" hidden="1" customHeight="1" x14ac:dyDescent="0.25">
      <c r="A28" s="38"/>
      <c r="B28" s="42" t="s">
        <v>59</v>
      </c>
      <c r="C28" s="43">
        <v>300</v>
      </c>
      <c r="D28" s="44"/>
      <c r="E28" s="44"/>
      <c r="F28" s="44"/>
      <c r="G28" s="44">
        <v>300</v>
      </c>
      <c r="H28" s="39">
        <f t="shared" si="4"/>
        <v>0</v>
      </c>
      <c r="I28" s="39"/>
      <c r="J28" s="23"/>
    </row>
    <row r="29" spans="1:10" ht="36" hidden="1" customHeight="1" x14ac:dyDescent="0.25">
      <c r="A29" s="38"/>
      <c r="B29" s="45" t="s">
        <v>43</v>
      </c>
      <c r="C29" s="43">
        <v>1480</v>
      </c>
      <c r="D29" s="43"/>
      <c r="E29" s="43"/>
      <c r="F29" s="43"/>
      <c r="G29" s="43">
        <v>1480</v>
      </c>
      <c r="H29" s="39">
        <f t="shared" si="4"/>
        <v>0</v>
      </c>
      <c r="I29" s="39"/>
      <c r="J29" s="23"/>
    </row>
    <row r="30" spans="1:10" ht="18" customHeight="1" x14ac:dyDescent="0.25">
      <c r="A30" s="38"/>
      <c r="B30" s="36" t="s">
        <v>60</v>
      </c>
      <c r="C30" s="31">
        <f>SUM(D30:F30)</f>
        <v>90</v>
      </c>
      <c r="D30" s="31"/>
      <c r="E30" s="31">
        <v>90</v>
      </c>
      <c r="F30" s="31"/>
      <c r="G30" s="31">
        <v>80</v>
      </c>
      <c r="H30" s="54">
        <f t="shared" si="4"/>
        <v>10</v>
      </c>
      <c r="I30" s="39"/>
      <c r="J30" s="23"/>
    </row>
    <row r="31" spans="1:10" ht="18" customHeight="1" x14ac:dyDescent="0.25">
      <c r="A31" s="38"/>
      <c r="B31" s="36" t="s">
        <v>61</v>
      </c>
      <c r="C31" s="31">
        <f>SUM(D31:F31)</f>
        <v>50</v>
      </c>
      <c r="D31" s="31"/>
      <c r="E31" s="31">
        <v>50</v>
      </c>
      <c r="F31" s="31"/>
      <c r="G31" s="31">
        <v>48</v>
      </c>
      <c r="H31" s="54">
        <f t="shared" si="4"/>
        <v>2</v>
      </c>
      <c r="I31" s="39"/>
      <c r="J31" s="23"/>
    </row>
    <row r="32" spans="1:10" ht="18" customHeight="1" x14ac:dyDescent="0.25">
      <c r="A32" s="38"/>
      <c r="B32" s="36" t="s">
        <v>62</v>
      </c>
      <c r="C32" s="31">
        <f>SUM(D32:F32)</f>
        <v>30</v>
      </c>
      <c r="D32" s="31"/>
      <c r="E32" s="31">
        <v>30</v>
      </c>
      <c r="F32" s="31"/>
      <c r="G32" s="31">
        <v>15</v>
      </c>
      <c r="H32" s="54">
        <f t="shared" si="4"/>
        <v>15</v>
      </c>
      <c r="I32" s="39"/>
      <c r="J32" s="23"/>
    </row>
    <row r="33" spans="1:10" ht="18" customHeight="1" x14ac:dyDescent="0.25">
      <c r="A33" s="38"/>
      <c r="B33" s="36" t="s">
        <v>63</v>
      </c>
      <c r="C33" s="31">
        <f>SUM(D33:F33)</f>
        <v>900</v>
      </c>
      <c r="D33" s="31"/>
      <c r="E33" s="31">
        <v>900</v>
      </c>
      <c r="F33" s="31"/>
      <c r="G33" s="31">
        <v>800</v>
      </c>
      <c r="H33" s="54">
        <f t="shared" si="4"/>
        <v>100</v>
      </c>
      <c r="I33" s="39"/>
      <c r="J33" s="23"/>
    </row>
    <row r="34" spans="1:10" ht="15" x14ac:dyDescent="0.25">
      <c r="A34" s="38"/>
      <c r="B34" s="41" t="s">
        <v>64</v>
      </c>
      <c r="C34" s="31">
        <f>F34</f>
        <v>649.93499999999995</v>
      </c>
      <c r="D34" s="31"/>
      <c r="E34" s="31"/>
      <c r="F34" s="31">
        <v>649.93499999999995</v>
      </c>
      <c r="G34" s="31">
        <f>C34</f>
        <v>649.93499999999995</v>
      </c>
      <c r="H34" s="39">
        <f t="shared" si="4"/>
        <v>0</v>
      </c>
      <c r="I34" s="39"/>
      <c r="J34" s="23"/>
    </row>
    <row r="35" spans="1:10" ht="54" customHeight="1" x14ac:dyDescent="0.25">
      <c r="A35" s="38"/>
      <c r="B35" s="36" t="s">
        <v>65</v>
      </c>
      <c r="C35" s="31">
        <f>SUM(D35:F35)</f>
        <v>100</v>
      </c>
      <c r="D35" s="31"/>
      <c r="E35" s="31">
        <v>100</v>
      </c>
      <c r="F35" s="31"/>
      <c r="G35" s="31">
        <v>100</v>
      </c>
      <c r="H35" s="39">
        <f t="shared" si="4"/>
        <v>0</v>
      </c>
      <c r="I35" s="39"/>
      <c r="J35" s="23"/>
    </row>
    <row r="36" spans="1:10" ht="54" customHeight="1" x14ac:dyDescent="0.25">
      <c r="A36" s="38"/>
      <c r="B36" s="36" t="s">
        <v>66</v>
      </c>
      <c r="C36" s="31">
        <f>SUM(D36:F36)</f>
        <v>100</v>
      </c>
      <c r="D36" s="31"/>
      <c r="E36" s="31">
        <v>100</v>
      </c>
      <c r="F36" s="31"/>
      <c r="G36" s="31">
        <v>100</v>
      </c>
      <c r="H36" s="39">
        <f t="shared" si="4"/>
        <v>0</v>
      </c>
      <c r="I36" s="39"/>
      <c r="J36" s="23"/>
    </row>
    <row r="37" spans="1:10" ht="54" customHeight="1" x14ac:dyDescent="0.25">
      <c r="A37" s="38"/>
      <c r="B37" s="41" t="s">
        <v>67</v>
      </c>
      <c r="C37" s="31">
        <v>100</v>
      </c>
      <c r="D37" s="31"/>
      <c r="E37" s="31">
        <v>100</v>
      </c>
      <c r="F37" s="31"/>
      <c r="G37" s="31">
        <v>92</v>
      </c>
      <c r="H37" s="39">
        <f t="shared" si="4"/>
        <v>8</v>
      </c>
      <c r="I37" s="39"/>
      <c r="J37" s="23"/>
    </row>
    <row r="38" spans="1:10" ht="36" customHeight="1" x14ac:dyDescent="0.25">
      <c r="A38" s="38"/>
      <c r="B38" s="36" t="s">
        <v>68</v>
      </c>
      <c r="C38" s="31">
        <f>SUM(D38:F38)</f>
        <v>6000</v>
      </c>
      <c r="D38" s="31"/>
      <c r="E38" s="31">
        <v>6000</v>
      </c>
      <c r="F38" s="31"/>
      <c r="G38" s="31">
        <v>5601</v>
      </c>
      <c r="H38" s="54">
        <f t="shared" si="4"/>
        <v>399</v>
      </c>
      <c r="I38" s="39"/>
      <c r="J38" s="23"/>
    </row>
    <row r="39" spans="1:10" ht="36" hidden="1" customHeight="1" x14ac:dyDescent="0.25">
      <c r="A39" s="38"/>
      <c r="B39" s="36"/>
      <c r="C39" s="31"/>
      <c r="D39" s="31"/>
      <c r="E39" s="31"/>
      <c r="F39" s="31"/>
      <c r="G39" s="31"/>
      <c r="H39" s="39">
        <f t="shared" si="4"/>
        <v>0</v>
      </c>
      <c r="I39" s="39"/>
      <c r="J39" s="23"/>
    </row>
    <row r="40" spans="1:10" ht="60" x14ac:dyDescent="0.25">
      <c r="A40" s="38"/>
      <c r="B40" s="36" t="s">
        <v>69</v>
      </c>
      <c r="C40" s="31">
        <f>SUM(D40:F40)</f>
        <v>686</v>
      </c>
      <c r="D40" s="31"/>
      <c r="E40" s="31">
        <v>686</v>
      </c>
      <c r="F40" s="31"/>
      <c r="G40" s="31">
        <v>686</v>
      </c>
      <c r="H40" s="39">
        <f t="shared" si="4"/>
        <v>0</v>
      </c>
      <c r="I40" s="39"/>
      <c r="J40" s="23"/>
    </row>
    <row r="41" spans="1:10" ht="28.5" x14ac:dyDescent="0.25">
      <c r="A41" s="38"/>
      <c r="B41" s="47" t="s">
        <v>118</v>
      </c>
      <c r="C41" s="28"/>
      <c r="D41" s="28"/>
      <c r="E41" s="28"/>
      <c r="F41" s="28"/>
      <c r="G41" s="28">
        <v>740</v>
      </c>
      <c r="H41" s="30"/>
      <c r="I41" s="30"/>
      <c r="J41" s="23"/>
    </row>
    <row r="42" spans="1:10" ht="57" x14ac:dyDescent="0.25">
      <c r="A42" s="38"/>
      <c r="B42" s="47" t="s">
        <v>113</v>
      </c>
      <c r="C42" s="28"/>
      <c r="D42" s="28"/>
      <c r="E42" s="28"/>
      <c r="F42" s="28">
        <v>312</v>
      </c>
      <c r="G42" s="28">
        <v>312</v>
      </c>
      <c r="H42" s="30">
        <v>0</v>
      </c>
      <c r="I42" s="30"/>
      <c r="J42" s="23"/>
    </row>
    <row r="43" spans="1:10" ht="28.5" x14ac:dyDescent="0.25">
      <c r="A43" s="52" t="s">
        <v>116</v>
      </c>
      <c r="B43" s="29" t="s">
        <v>70</v>
      </c>
      <c r="C43" s="28">
        <f>C44</f>
        <v>90</v>
      </c>
      <c r="D43" s="28">
        <f t="shared" ref="D43:H43" si="5">D44</f>
        <v>0</v>
      </c>
      <c r="E43" s="28">
        <f t="shared" si="5"/>
        <v>90</v>
      </c>
      <c r="F43" s="28">
        <f t="shared" si="5"/>
        <v>0</v>
      </c>
      <c r="G43" s="28">
        <f t="shared" si="5"/>
        <v>43</v>
      </c>
      <c r="H43" s="28">
        <f t="shared" si="5"/>
        <v>47</v>
      </c>
      <c r="I43" s="30"/>
      <c r="J43" s="18"/>
    </row>
    <row r="44" spans="1:10" ht="18" customHeight="1" x14ac:dyDescent="0.25">
      <c r="A44" s="38"/>
      <c r="B44" s="36" t="s">
        <v>82</v>
      </c>
      <c r="C44" s="31">
        <f>SUM(D44:F44)</f>
        <v>90</v>
      </c>
      <c r="D44" s="31"/>
      <c r="E44" s="31">
        <v>90</v>
      </c>
      <c r="F44" s="31"/>
      <c r="G44" s="31">
        <v>43</v>
      </c>
      <c r="H44" s="39">
        <f>C44-G44</f>
        <v>47</v>
      </c>
      <c r="I44" s="39"/>
      <c r="J44" s="23"/>
    </row>
    <row r="45" spans="1:10" ht="28.5" x14ac:dyDescent="0.25">
      <c r="A45" s="52" t="s">
        <v>117</v>
      </c>
      <c r="B45" s="29" t="s">
        <v>83</v>
      </c>
      <c r="C45" s="28">
        <f>C46</f>
        <v>100</v>
      </c>
      <c r="D45" s="28">
        <f t="shared" ref="D45:H45" si="6">D46</f>
        <v>0</v>
      </c>
      <c r="E45" s="28">
        <f t="shared" si="6"/>
        <v>100</v>
      </c>
      <c r="F45" s="28">
        <f t="shared" si="6"/>
        <v>0</v>
      </c>
      <c r="G45" s="28">
        <f t="shared" si="6"/>
        <v>99</v>
      </c>
      <c r="H45" s="28">
        <f t="shared" si="6"/>
        <v>1</v>
      </c>
      <c r="I45" s="30"/>
      <c r="J45" s="18"/>
    </row>
    <row r="46" spans="1:10" ht="30" x14ac:dyDescent="0.25">
      <c r="A46" s="35"/>
      <c r="B46" s="36" t="s">
        <v>112</v>
      </c>
      <c r="C46" s="31">
        <f>D46+E46+F46</f>
        <v>100</v>
      </c>
      <c r="D46" s="31"/>
      <c r="E46" s="31">
        <v>100</v>
      </c>
      <c r="F46" s="31"/>
      <c r="G46" s="31">
        <v>99</v>
      </c>
      <c r="H46" s="39">
        <f>E46-G46</f>
        <v>1</v>
      </c>
      <c r="I46" s="50"/>
      <c r="J46" s="23"/>
    </row>
    <row r="47" spans="1:10" ht="36" customHeight="1" x14ac:dyDescent="0.25">
      <c r="A47" s="52" t="s">
        <v>122</v>
      </c>
      <c r="B47" s="47" t="s">
        <v>93</v>
      </c>
      <c r="C47" s="28">
        <f>SUM(C48:C50)</f>
        <v>202</v>
      </c>
      <c r="D47" s="28">
        <f t="shared" ref="D47:E47" si="7">SUM(D48:D50)</f>
        <v>0</v>
      </c>
      <c r="E47" s="28">
        <f t="shared" si="7"/>
        <v>202</v>
      </c>
      <c r="F47" s="28">
        <f t="shared" ref="F47" si="8">SUM(F48:F50)</f>
        <v>0</v>
      </c>
      <c r="G47" s="28">
        <f t="shared" ref="G47" si="9">SUM(G48:G50)</f>
        <v>134</v>
      </c>
      <c r="H47" s="28">
        <f t="shared" ref="H47" si="10">SUM(H48:H50)</f>
        <v>68</v>
      </c>
      <c r="I47" s="71" t="s">
        <v>130</v>
      </c>
      <c r="J47" s="24"/>
    </row>
    <row r="48" spans="1:10" ht="47.25" x14ac:dyDescent="0.25">
      <c r="A48" s="35"/>
      <c r="B48" s="58" t="s">
        <v>119</v>
      </c>
      <c r="C48" s="40">
        <v>82</v>
      </c>
      <c r="D48" s="39"/>
      <c r="E48" s="39">
        <v>82</v>
      </c>
      <c r="F48" s="39"/>
      <c r="G48" s="39">
        <v>82</v>
      </c>
      <c r="H48" s="39">
        <f>E48-G48</f>
        <v>0</v>
      </c>
      <c r="I48" s="72"/>
      <c r="J48" s="24"/>
    </row>
    <row r="49" spans="1:10" ht="63" x14ac:dyDescent="0.25">
      <c r="A49" s="35"/>
      <c r="B49" s="59" t="s">
        <v>120</v>
      </c>
      <c r="C49" s="40">
        <v>60</v>
      </c>
      <c r="D49" s="39"/>
      <c r="E49" s="39">
        <v>60</v>
      </c>
      <c r="F49" s="39"/>
      <c r="G49" s="39">
        <v>52</v>
      </c>
      <c r="H49" s="39">
        <f t="shared" ref="H49:H50" si="11">E49-G49</f>
        <v>8</v>
      </c>
      <c r="I49" s="72"/>
      <c r="J49" s="24"/>
    </row>
    <row r="50" spans="1:10" ht="63" x14ac:dyDescent="0.25">
      <c r="A50" s="35"/>
      <c r="B50" s="58" t="s">
        <v>121</v>
      </c>
      <c r="C50" s="40">
        <v>60</v>
      </c>
      <c r="D50" s="39"/>
      <c r="E50" s="39">
        <v>60</v>
      </c>
      <c r="F50" s="39"/>
      <c r="G50" s="39"/>
      <c r="H50" s="39">
        <f t="shared" si="11"/>
        <v>60</v>
      </c>
      <c r="I50" s="73"/>
      <c r="J50" s="24"/>
    </row>
    <row r="52" spans="1:10" ht="15" x14ac:dyDescent="0.25">
      <c r="B52" s="26"/>
    </row>
    <row r="53" spans="1:10" ht="15.75" customHeight="1" x14ac:dyDescent="0.25">
      <c r="B53" s="26"/>
    </row>
    <row r="54" spans="1:10" ht="15.75" customHeight="1" x14ac:dyDescent="0.25">
      <c r="B54" s="6"/>
      <c r="F54" s="17"/>
      <c r="G54" s="17"/>
      <c r="H54" s="17"/>
      <c r="I54" s="17"/>
      <c r="J54" s="17"/>
    </row>
    <row r="55" spans="1:10" ht="15.75" customHeight="1" x14ac:dyDescent="0.25">
      <c r="B55" s="1"/>
    </row>
  </sheetData>
  <mergeCells count="10">
    <mergeCell ref="A2:I2"/>
    <mergeCell ref="A1:I1"/>
    <mergeCell ref="I47:I50"/>
    <mergeCell ref="I5:I6"/>
    <mergeCell ref="H4:I4"/>
    <mergeCell ref="A5:A6"/>
    <mergeCell ref="B5:B6"/>
    <mergeCell ref="C5:F5"/>
    <mergeCell ref="G5:G6"/>
    <mergeCell ref="H5:H6"/>
  </mergeCells>
  <pageMargins left="0.59" right="0.17" top="0.32"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Tổng hợp</vt:lpstr>
      <vt:lpstr>Chi tiết VPS</vt:lpstr>
      <vt:lpstr>Chi tiết Trung Tam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Thuận</dc:creator>
  <cp:lastModifiedBy>admin</cp:lastModifiedBy>
  <cp:lastPrinted>2023-12-25T03:05:47Z</cp:lastPrinted>
  <dcterms:created xsi:type="dcterms:W3CDTF">2023-12-07T06:40:29Z</dcterms:created>
  <dcterms:modified xsi:type="dcterms:W3CDTF">2023-12-25T03:17:07Z</dcterms:modified>
</cp:coreProperties>
</file>